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5" yWindow="-15" windowWidth="9510" windowHeight="6555" tabRatio="588" firstSheet="4" activeTab="4"/>
  </bookViews>
  <sheets>
    <sheet name="TT" sheetId="7" state="hidden" r:id="rId1"/>
    <sheet name="CDSPSQ1-2010" sheetId="5" state="hidden" r:id="rId2"/>
    <sheet name="BCDKT-thuy-IN" sheetId="29" state="hidden" r:id="rId3"/>
    <sheet name="BCDKT-thuy-INQI-2010" sheetId="41" state="hidden" r:id="rId4"/>
    <sheet name="BCDKT-thuy-2013" sheetId="54" r:id="rId5"/>
    <sheet name="LCTT-2013" sheetId="63" r:id="rId6"/>
    <sheet name="TMinh2013(1-4)" sheetId="56" r:id="rId7"/>
    <sheet name="TMinh2013 (5)" sheetId="65" r:id="rId8"/>
    <sheet name="TMinh2013 (6)" sheetId="66" r:id="rId9"/>
    <sheet name="TMinh2013 (7-9)" sheetId="67" r:id="rId10"/>
    <sheet name="TMinh2013(10)" sheetId="69" r:id="rId11"/>
    <sheet name="TMinh2013 (11-12)" sheetId="68" r:id="rId12"/>
    <sheet name="KQKD-2013IN" sheetId="70" r:id="rId13"/>
    <sheet name="Sheet2" sheetId="33" r:id="rId14"/>
    <sheet name="00000000" sheetId="17" state="veryHidden" r:id="rId15"/>
  </sheets>
  <externalReferences>
    <externalReference r:id="rId16"/>
    <externalReference r:id="rId17"/>
  </externalReferences>
  <definedNames>
    <definedName name="_Fill" hidden="1">#REF!</definedName>
    <definedName name="_xlnm._FilterDatabase" localSheetId="1" hidden="1">'CDSPSQ1-2010'!$A$9:$Q$133</definedName>
    <definedName name="_xlnm.Print_Titles" localSheetId="1">'CDSPSQ1-2010'!$7:$8</definedName>
  </definedNames>
  <calcPr calcId="124519" fullCalcOnLoad="1"/>
</workbook>
</file>

<file path=xl/calcChain.xml><?xml version="1.0" encoding="utf-8"?>
<calcChain xmlns="http://schemas.openxmlformats.org/spreadsheetml/2006/main">
  <c r="J25" i="65"/>
  <c r="K25" s="1"/>
  <c r="J16"/>
  <c r="K16" s="1"/>
  <c r="F50" i="7"/>
  <c r="F49"/>
  <c r="M84" i="5"/>
  <c r="M86" s="1"/>
  <c r="F37" i="41"/>
  <c r="F34" s="1"/>
  <c r="F48"/>
  <c r="F47" s="1"/>
  <c r="F49"/>
  <c r="F50"/>
  <c r="F52"/>
  <c r="F51" s="1"/>
  <c r="F53"/>
  <c r="F60"/>
  <c r="F59" s="1"/>
  <c r="F61"/>
  <c r="F62"/>
  <c r="F12"/>
  <c r="F11" s="1"/>
  <c r="F20"/>
  <c r="F23"/>
  <c r="F25"/>
  <c r="F24"/>
  <c r="F30"/>
  <c r="F27" s="1"/>
  <c r="E83"/>
  <c r="E89"/>
  <c r="E95"/>
  <c r="E20" i="5"/>
  <c r="E32"/>
  <c r="E49"/>
  <c r="E62"/>
  <c r="E123" s="1"/>
  <c r="A123" s="1"/>
  <c r="E82"/>
  <c r="E87"/>
  <c r="E104"/>
  <c r="E118"/>
  <c r="A118" s="1"/>
  <c r="G20"/>
  <c r="G32"/>
  <c r="G123" s="1"/>
  <c r="H124" s="1"/>
  <c r="G49"/>
  <c r="G62"/>
  <c r="G82"/>
  <c r="G87"/>
  <c r="G104"/>
  <c r="K104" s="1"/>
  <c r="G118"/>
  <c r="H20"/>
  <c r="L20" s="1"/>
  <c r="H32"/>
  <c r="H49"/>
  <c r="H62"/>
  <c r="H82"/>
  <c r="L82" s="1"/>
  <c r="H87"/>
  <c r="H104"/>
  <c r="H118"/>
  <c r="H123"/>
  <c r="A126"/>
  <c r="L73"/>
  <c r="L74"/>
  <c r="E90" i="41" s="1"/>
  <c r="L75" i="5"/>
  <c r="E91" i="41" s="1"/>
  <c r="K81" i="5"/>
  <c r="E92" i="41" s="1"/>
  <c r="L78" i="5"/>
  <c r="L79"/>
  <c r="E96" i="41" s="1"/>
  <c r="L80" i="5"/>
  <c r="E97" i="41" s="1"/>
  <c r="F82" i="5"/>
  <c r="L85"/>
  <c r="E101" i="41" s="1"/>
  <c r="E100" s="1"/>
  <c r="L86" i="5"/>
  <c r="L46"/>
  <c r="E70" i="41" s="1"/>
  <c r="L47" i="5"/>
  <c r="L48"/>
  <c r="E71" i="29" s="1"/>
  <c r="L13" i="5"/>
  <c r="E72" i="41" s="1"/>
  <c r="F49" i="5"/>
  <c r="L49" s="1"/>
  <c r="L59"/>
  <c r="E74" i="41" s="1"/>
  <c r="L60" i="5"/>
  <c r="E75" i="41" s="1"/>
  <c r="L61" i="5"/>
  <c r="E76" i="41" s="1"/>
  <c r="F62" i="5"/>
  <c r="L62"/>
  <c r="E78" i="41" s="1"/>
  <c r="L17" i="5"/>
  <c r="L70"/>
  <c r="L71"/>
  <c r="L72"/>
  <c r="E85" i="41" s="1"/>
  <c r="K15" i="5"/>
  <c r="E37" i="41" s="1"/>
  <c r="E34" s="1"/>
  <c r="K16" i="5"/>
  <c r="E20" i="41"/>
  <c r="F91"/>
  <c r="L10" i="5"/>
  <c r="L11"/>
  <c r="L12"/>
  <c r="L14"/>
  <c r="L15"/>
  <c r="L16"/>
  <c r="L18"/>
  <c r="E23" i="41" s="1"/>
  <c r="L19" i="5"/>
  <c r="F20"/>
  <c r="L21"/>
  <c r="L22"/>
  <c r="L23"/>
  <c r="L24"/>
  <c r="L25"/>
  <c r="L26"/>
  <c r="L27"/>
  <c r="L28"/>
  <c r="L29"/>
  <c r="L30"/>
  <c r="L31"/>
  <c r="F32"/>
  <c r="L32"/>
  <c r="L33"/>
  <c r="L34"/>
  <c r="L35"/>
  <c r="L36"/>
  <c r="L37"/>
  <c r="E52" i="29" s="1"/>
  <c r="L38" i="5"/>
  <c r="L39"/>
  <c r="L40"/>
  <c r="L41"/>
  <c r="L42"/>
  <c r="L43"/>
  <c r="L44"/>
  <c r="L45"/>
  <c r="L50"/>
  <c r="L51"/>
  <c r="L52"/>
  <c r="L53"/>
  <c r="L54"/>
  <c r="L55"/>
  <c r="L56"/>
  <c r="L57"/>
  <c r="L58"/>
  <c r="L63"/>
  <c r="L64"/>
  <c r="L65"/>
  <c r="L66"/>
  <c r="L67"/>
  <c r="L68"/>
  <c r="L69"/>
  <c r="L76"/>
  <c r="L77"/>
  <c r="L81"/>
  <c r="L83"/>
  <c r="L84"/>
  <c r="F87"/>
  <c r="L87"/>
  <c r="L88"/>
  <c r="L89"/>
  <c r="L90"/>
  <c r="L91"/>
  <c r="L92"/>
  <c r="L93"/>
  <c r="L94"/>
  <c r="L95"/>
  <c r="L96"/>
  <c r="L97"/>
  <c r="L98"/>
  <c r="L99"/>
  <c r="L100"/>
  <c r="L101"/>
  <c r="L102"/>
  <c r="L103"/>
  <c r="F104"/>
  <c r="L104" s="1"/>
  <c r="L105"/>
  <c r="L106"/>
  <c r="L107"/>
  <c r="L108"/>
  <c r="L109"/>
  <c r="L110"/>
  <c r="L112"/>
  <c r="L113"/>
  <c r="L114"/>
  <c r="L115"/>
  <c r="L116"/>
  <c r="L117"/>
  <c r="F118"/>
  <c r="L118"/>
  <c r="L119"/>
  <c r="L120"/>
  <c r="L121"/>
  <c r="L122"/>
  <c r="I20"/>
  <c r="I32"/>
  <c r="I49"/>
  <c r="I123" s="1"/>
  <c r="I62"/>
  <c r="I82"/>
  <c r="I87"/>
  <c r="I118"/>
  <c r="J20"/>
  <c r="J32"/>
  <c r="J49"/>
  <c r="J123" s="1"/>
  <c r="J62"/>
  <c r="J82"/>
  <c r="J87"/>
  <c r="J118"/>
  <c r="K94"/>
  <c r="K49"/>
  <c r="K50"/>
  <c r="K82"/>
  <c r="K84"/>
  <c r="K14"/>
  <c r="K10"/>
  <c r="K11"/>
  <c r="K12"/>
  <c r="K13"/>
  <c r="K17"/>
  <c r="E22" i="29" s="1"/>
  <c r="K18" i="5"/>
  <c r="E39" i="29" s="1"/>
  <c r="K19" i="5"/>
  <c r="K20"/>
  <c r="K123" s="1"/>
  <c r="K21"/>
  <c r="K22"/>
  <c r="K23"/>
  <c r="K24"/>
  <c r="E25" i="29" s="1"/>
  <c r="E24" s="1"/>
  <c r="K25" i="5"/>
  <c r="K26"/>
  <c r="K27"/>
  <c r="K28"/>
  <c r="K29"/>
  <c r="K30"/>
  <c r="K31"/>
  <c r="K32"/>
  <c r="K33"/>
  <c r="K34"/>
  <c r="K35"/>
  <c r="K36"/>
  <c r="K37"/>
  <c r="K38"/>
  <c r="K39"/>
  <c r="K40"/>
  <c r="K41"/>
  <c r="K42"/>
  <c r="K43"/>
  <c r="K44"/>
  <c r="K45"/>
  <c r="K46"/>
  <c r="K47"/>
  <c r="K48"/>
  <c r="E19" i="41" s="1"/>
  <c r="K51" i="5"/>
  <c r="K52"/>
  <c r="K53"/>
  <c r="K54"/>
  <c r="K55"/>
  <c r="K56"/>
  <c r="K57"/>
  <c r="K58"/>
  <c r="K59"/>
  <c r="K60"/>
  <c r="K61"/>
  <c r="K62"/>
  <c r="K63"/>
  <c r="K64"/>
  <c r="K65"/>
  <c r="K66"/>
  <c r="K67"/>
  <c r="K68"/>
  <c r="K69"/>
  <c r="K70"/>
  <c r="K71"/>
  <c r="K72"/>
  <c r="K73"/>
  <c r="K74"/>
  <c r="K75"/>
  <c r="K76"/>
  <c r="K77"/>
  <c r="K78"/>
  <c r="K79"/>
  <c r="K80"/>
  <c r="K83"/>
  <c r="K85"/>
  <c r="K86"/>
  <c r="K87"/>
  <c r="K88"/>
  <c r="K89"/>
  <c r="K90"/>
  <c r="K91"/>
  <c r="K92"/>
  <c r="K93"/>
  <c r="K95"/>
  <c r="K96"/>
  <c r="K97"/>
  <c r="K98"/>
  <c r="K99"/>
  <c r="K100"/>
  <c r="K101"/>
  <c r="K102"/>
  <c r="K103"/>
  <c r="K105"/>
  <c r="K106"/>
  <c r="K107"/>
  <c r="K108"/>
  <c r="K109"/>
  <c r="K110"/>
  <c r="K112"/>
  <c r="K113"/>
  <c r="K114"/>
  <c r="K115"/>
  <c r="K116"/>
  <c r="K117"/>
  <c r="K118"/>
  <c r="K119"/>
  <c r="K120"/>
  <c r="K121"/>
  <c r="K122"/>
  <c r="F101" i="41"/>
  <c r="F100" s="1"/>
  <c r="F123" i="5"/>
  <c r="E31" i="41"/>
  <c r="F98"/>
  <c r="F97"/>
  <c r="F92"/>
  <c r="F89"/>
  <c r="F90"/>
  <c r="F88"/>
  <c r="F74"/>
  <c r="F75"/>
  <c r="F69" s="1"/>
  <c r="F85"/>
  <c r="F79" s="1"/>
  <c r="E30"/>
  <c r="E29"/>
  <c r="E28"/>
  <c r="E12"/>
  <c r="E11" s="1"/>
  <c r="E18"/>
  <c r="E25"/>
  <c r="E24" s="1"/>
  <c r="E42"/>
  <c r="E41" s="1"/>
  <c r="E43"/>
  <c r="E45"/>
  <c r="E44" s="1"/>
  <c r="E46"/>
  <c r="E48"/>
  <c r="E47" s="1"/>
  <c r="E49"/>
  <c r="E50"/>
  <c r="E60"/>
  <c r="E59" s="1"/>
  <c r="E62"/>
  <c r="E61"/>
  <c r="E52"/>
  <c r="E53"/>
  <c r="F54"/>
  <c r="E54"/>
  <c r="A111" i="5"/>
  <c r="A112"/>
  <c r="A113"/>
  <c r="F14" i="41"/>
  <c r="E14"/>
  <c r="A7"/>
  <c r="A108" i="5"/>
  <c r="A109"/>
  <c r="A110"/>
  <c r="A114"/>
  <c r="A115"/>
  <c r="A116"/>
  <c r="A117"/>
  <c r="A119"/>
  <c r="A120"/>
  <c r="A121"/>
  <c r="C3"/>
  <c r="E118" i="41"/>
  <c r="F73" i="29"/>
  <c r="E78"/>
  <c r="F23"/>
  <c r="E20"/>
  <c r="E76"/>
  <c r="F52"/>
  <c r="F53"/>
  <c r="F51" s="1"/>
  <c r="F76"/>
  <c r="F20"/>
  <c r="F18"/>
  <c r="F19"/>
  <c r="F22"/>
  <c r="F12"/>
  <c r="F11" s="1"/>
  <c r="F25"/>
  <c r="F24" s="1"/>
  <c r="F28"/>
  <c r="F27" s="1"/>
  <c r="F29"/>
  <c r="F31"/>
  <c r="F37"/>
  <c r="F34" s="1"/>
  <c r="F42"/>
  <c r="F41" s="1"/>
  <c r="F43"/>
  <c r="F45"/>
  <c r="F44" s="1"/>
  <c r="F46"/>
  <c r="F49"/>
  <c r="F47" s="1"/>
  <c r="F50"/>
  <c r="F60"/>
  <c r="F59" s="1"/>
  <c r="F61"/>
  <c r="F62"/>
  <c r="F70"/>
  <c r="F69" s="1"/>
  <c r="F68" s="1"/>
  <c r="F71"/>
  <c r="F72"/>
  <c r="F74"/>
  <c r="F75"/>
  <c r="F78"/>
  <c r="F83"/>
  <c r="F79" s="1"/>
  <c r="F85"/>
  <c r="F89"/>
  <c r="F90"/>
  <c r="F91"/>
  <c r="F95"/>
  <c r="F96"/>
  <c r="F98"/>
  <c r="F88"/>
  <c r="F87" s="1"/>
  <c r="F101"/>
  <c r="F100" s="1"/>
  <c r="E89"/>
  <c r="E53"/>
  <c r="E37"/>
  <c r="E42"/>
  <c r="E43"/>
  <c r="E45"/>
  <c r="E46"/>
  <c r="E48"/>
  <c r="E49"/>
  <c r="E47" s="1"/>
  <c r="E50"/>
  <c r="E60"/>
  <c r="E59" s="1"/>
  <c r="E61"/>
  <c r="E62"/>
  <c r="E19"/>
  <c r="E18"/>
  <c r="E12"/>
  <c r="E11" s="1"/>
  <c r="E28"/>
  <c r="E27" s="1"/>
  <c r="E29"/>
  <c r="E31"/>
  <c r="A80" i="5"/>
  <c r="A58"/>
  <c r="A55"/>
  <c r="A38"/>
  <c r="A14"/>
  <c r="E70" i="29"/>
  <c r="E74"/>
  <c r="E75"/>
  <c r="E83"/>
  <c r="E85"/>
  <c r="E90"/>
  <c r="E91"/>
  <c r="E92"/>
  <c r="E94"/>
  <c r="E95"/>
  <c r="E96"/>
  <c r="E101"/>
  <c r="E100" s="1"/>
  <c r="N123" i="5"/>
  <c r="O123"/>
  <c r="P123"/>
  <c r="A12"/>
  <c r="A13"/>
  <c r="A15"/>
  <c r="A16"/>
  <c r="A17"/>
  <c r="A18"/>
  <c r="A19"/>
  <c r="A20"/>
  <c r="A21"/>
  <c r="A22"/>
  <c r="A23"/>
  <c r="A24"/>
  <c r="A25"/>
  <c r="A26"/>
  <c r="A27"/>
  <c r="A28"/>
  <c r="A29"/>
  <c r="A30"/>
  <c r="A31"/>
  <c r="A32"/>
  <c r="A33"/>
  <c r="A34"/>
  <c r="A35"/>
  <c r="A36"/>
  <c r="A37"/>
  <c r="A39"/>
  <c r="A40"/>
  <c r="A41"/>
  <c r="A42"/>
  <c r="A43"/>
  <c r="A44"/>
  <c r="A45"/>
  <c r="A46"/>
  <c r="A47"/>
  <c r="A48"/>
  <c r="A49"/>
  <c r="A50"/>
  <c r="A51"/>
  <c r="A52"/>
  <c r="A53"/>
  <c r="A54"/>
  <c r="A56"/>
  <c r="A57"/>
  <c r="A59"/>
  <c r="A60"/>
  <c r="A61"/>
  <c r="A62"/>
  <c r="A63"/>
  <c r="A64"/>
  <c r="A65"/>
  <c r="A66"/>
  <c r="A67"/>
  <c r="A68"/>
  <c r="A69"/>
  <c r="A70"/>
  <c r="A71"/>
  <c r="A72"/>
  <c r="A73"/>
  <c r="A74"/>
  <c r="A75"/>
  <c r="A76"/>
  <c r="A77"/>
  <c r="A78"/>
  <c r="A79"/>
  <c r="A81"/>
  <c r="A82"/>
  <c r="A83"/>
  <c r="A84"/>
  <c r="A85"/>
  <c r="A86"/>
  <c r="A87"/>
  <c r="A88"/>
  <c r="A89"/>
  <c r="A90"/>
  <c r="A91"/>
  <c r="A92"/>
  <c r="A93"/>
  <c r="A94"/>
  <c r="A95"/>
  <c r="A96"/>
  <c r="A97"/>
  <c r="A98"/>
  <c r="A99"/>
  <c r="A100"/>
  <c r="A101"/>
  <c r="A102"/>
  <c r="A103"/>
  <c r="A104"/>
  <c r="A105"/>
  <c r="A106"/>
  <c r="A107"/>
  <c r="A7" i="29"/>
  <c r="E54"/>
  <c r="E14"/>
  <c r="F54"/>
  <c r="F14"/>
  <c r="A1"/>
  <c r="A2"/>
  <c r="E118"/>
  <c r="K125" i="5"/>
  <c r="A11"/>
  <c r="A10"/>
  <c r="F26" i="7"/>
  <c r="F23"/>
  <c r="F14"/>
  <c r="E41" i="29" l="1"/>
  <c r="F40"/>
  <c r="F32" s="1"/>
  <c r="F63" s="1"/>
  <c r="E79"/>
  <c r="E44"/>
  <c r="E40" s="1"/>
  <c r="E32" s="1"/>
  <c r="F17"/>
  <c r="F10" s="1"/>
  <c r="E51" i="41"/>
  <c r="E27"/>
  <c r="E34" i="29"/>
  <c r="E51"/>
  <c r="F17" i="41"/>
  <c r="F10" s="1"/>
  <c r="F63" s="1"/>
  <c r="F87"/>
  <c r="F40"/>
  <c r="F32" s="1"/>
  <c r="F104" i="29"/>
  <c r="E40" i="41"/>
  <c r="E32"/>
  <c r="E73"/>
  <c r="E73" i="29"/>
  <c r="E69" s="1"/>
  <c r="E68" s="1"/>
  <c r="E98" i="41"/>
  <c r="E88" s="1"/>
  <c r="E87" s="1"/>
  <c r="E98" i="29"/>
  <c r="E88" s="1"/>
  <c r="E87" s="1"/>
  <c r="E104" s="1"/>
  <c r="F68" i="41"/>
  <c r="F104" s="1"/>
  <c r="L123" i="5"/>
  <c r="K124" s="1"/>
  <c r="E79" i="41"/>
  <c r="E71"/>
  <c r="E69" s="1"/>
  <c r="E68" s="1"/>
  <c r="E22"/>
  <c r="E17" s="1"/>
  <c r="E10" s="1"/>
  <c r="E23" i="29"/>
  <c r="E17" s="1"/>
  <c r="E10" s="1"/>
  <c r="F105" i="41" l="1"/>
  <c r="E104"/>
  <c r="E105" s="1"/>
  <c r="H10" i="29"/>
  <c r="H10" i="41"/>
  <c r="F105" i="29"/>
  <c r="E63" i="41"/>
  <c r="E63" i="29"/>
  <c r="E105" s="1"/>
</calcChain>
</file>

<file path=xl/comments1.xml><?xml version="1.0" encoding="utf-8"?>
<comments xmlns="http://schemas.openxmlformats.org/spreadsheetml/2006/main">
  <authors>
    <author>Windows xp sp2 Full</author>
    <author>kt</author>
    <author>User</author>
  </authors>
  <commentList>
    <comment ref="D69" authorId="0">
      <text>
        <r>
          <rPr>
            <b/>
            <sz val="8"/>
            <color indexed="81"/>
            <rFont val="Tahoma"/>
          </rPr>
          <t>Windows xp sp2 Full:</t>
        </r>
        <r>
          <rPr>
            <sz val="8"/>
            <color indexed="81"/>
            <rFont val="Tahoma"/>
          </rPr>
          <t xml:space="preserve">
 Bảo hiểm thất nghiệp và chi tiết các khỏan phải trả phải nộp khác ( Chi tiết ra từng khỏan , mục)
</t>
        </r>
      </text>
    </comment>
    <comment ref="D88" authorId="1">
      <text>
        <r>
          <rPr>
            <sz val="8"/>
            <color indexed="81"/>
            <rFont val="Tahoma"/>
          </rPr>
          <t>Doanh thu ban cont ( hàng hóa + thành phẩm)</t>
        </r>
      </text>
    </comment>
    <comment ref="D89" authorId="1">
      <text>
        <r>
          <rPr>
            <b/>
            <sz val="8"/>
            <color indexed="81"/>
            <rFont val="Tahoma"/>
          </rPr>
          <t>kt:</t>
        </r>
        <r>
          <rPr>
            <sz val="8"/>
            <color indexed="81"/>
            <rFont val="Tahoma"/>
          </rPr>
          <t xml:space="preserve">
Doanh thu vc, nâng hạ ngoài</t>
        </r>
      </text>
    </comment>
    <comment ref="D90" authorId="1">
      <text>
        <r>
          <rPr>
            <b/>
            <sz val="8"/>
            <color indexed="81"/>
            <rFont val="Tahoma"/>
          </rPr>
          <t>kt:</t>
        </r>
        <r>
          <rPr>
            <sz val="8"/>
            <color indexed="81"/>
            <rFont val="Tahoma"/>
          </rPr>
          <t xml:space="preserve">
Doanh thu cho thuê cont
</t>
        </r>
      </text>
    </comment>
    <comment ref="D91" authorId="2">
      <text>
        <r>
          <rPr>
            <b/>
            <sz val="8"/>
            <color indexed="81"/>
            <rFont val="Tahoma"/>
          </rPr>
          <t>User:</t>
        </r>
        <r>
          <rPr>
            <sz val="8"/>
            <color indexed="81"/>
            <rFont val="Tahoma"/>
          </rPr>
          <t xml:space="preserve">
doanh thu dịch vụ Depot (Vận chuyển, Nâng hạ + lưu bãi, vệ sinh) trong bãi 
</t>
        </r>
      </text>
    </comment>
    <comment ref="D92" authorId="2">
      <text>
        <r>
          <rPr>
            <b/>
            <sz val="8"/>
            <color indexed="81"/>
            <rFont val="Tahoma"/>
          </rPr>
          <t>User:</t>
        </r>
        <r>
          <rPr>
            <sz val="8"/>
            <color indexed="81"/>
            <rFont val="Tahoma"/>
          </rPr>
          <t xml:space="preserve">
Doanh thu sửa chữa + cont treo + PTI</t>
        </r>
      </text>
    </comment>
    <comment ref="D93" authorId="2">
      <text>
        <r>
          <rPr>
            <b/>
            <sz val="8"/>
            <color indexed="81"/>
            <rFont val="Tahoma"/>
          </rPr>
          <t>User:</t>
        </r>
        <r>
          <rPr>
            <sz val="8"/>
            <color indexed="81"/>
            <rFont val="Tahoma"/>
          </rPr>
          <t xml:space="preserve">
Doanh thu khác : bán phế liệi + vật tư</t>
        </r>
      </text>
    </comment>
    <comment ref="D105" authorId="2">
      <text>
        <r>
          <rPr>
            <b/>
            <sz val="8"/>
            <color indexed="81"/>
            <rFont val="Tahoma"/>
          </rPr>
          <t>User:</t>
        </r>
        <r>
          <rPr>
            <sz val="8"/>
            <color indexed="81"/>
            <rFont val="Tahoma"/>
          </rPr>
          <t xml:space="preserve">
Giá vốn bán cont( hàng hóa + thành phẩm)
</t>
        </r>
      </text>
    </comment>
    <comment ref="D106" authorId="2">
      <text>
        <r>
          <rPr>
            <b/>
            <sz val="8"/>
            <color indexed="81"/>
            <rFont val="Tahoma"/>
          </rPr>
          <t>User:</t>
        </r>
        <r>
          <rPr>
            <sz val="8"/>
            <color indexed="81"/>
            <rFont val="Tahoma"/>
          </rPr>
          <t xml:space="preserve">
Giá vốn vc, nâng hạ ngoài + CP xăng xe.
</t>
        </r>
      </text>
    </comment>
    <comment ref="D107" authorId="2">
      <text>
        <r>
          <rPr>
            <b/>
            <sz val="8"/>
            <color indexed="81"/>
            <rFont val="Tahoma"/>
          </rPr>
          <t>User:</t>
        </r>
        <r>
          <rPr>
            <sz val="8"/>
            <color indexed="81"/>
            <rFont val="Tahoma"/>
          </rPr>
          <t xml:space="preserve">
khấu hao + chi phí bảo trì sửa chữa hoặc chi phí thuê cont của Florens
</t>
        </r>
      </text>
    </comment>
    <comment ref="D108" authorId="2">
      <text>
        <r>
          <rPr>
            <b/>
            <sz val="8"/>
            <color indexed="81"/>
            <rFont val="Tahoma"/>
          </rPr>
          <t>User:</t>
        </r>
        <r>
          <rPr>
            <sz val="8"/>
            <color indexed="81"/>
            <rFont val="Tahoma"/>
          </rPr>
          <t xml:space="preserve">
Giá vốn dịch vụ Depot ( nâng hạ + lưu bãi + vệ sinh trong bãi)</t>
        </r>
      </text>
    </comment>
    <comment ref="D109" authorId="2">
      <text>
        <r>
          <rPr>
            <b/>
            <sz val="8"/>
            <color indexed="81"/>
            <rFont val="Tahoma"/>
          </rPr>
          <t>User:</t>
        </r>
        <r>
          <rPr>
            <sz val="8"/>
            <color indexed="81"/>
            <rFont val="Tahoma"/>
          </rPr>
          <t xml:space="preserve">
Giá vốn tương ứng </t>
        </r>
      </text>
    </comment>
    <comment ref="D110" authorId="2">
      <text>
        <r>
          <rPr>
            <b/>
            <sz val="8"/>
            <color indexed="81"/>
            <rFont val="Tahoma"/>
          </rPr>
          <t>User:</t>
        </r>
        <r>
          <rPr>
            <sz val="8"/>
            <color indexed="81"/>
            <rFont val="Tahoma"/>
          </rPr>
          <t xml:space="preserve">
Giá vốn vật tư
</t>
        </r>
      </text>
    </comment>
  </commentList>
</comments>
</file>

<file path=xl/comments2.xml><?xml version="1.0" encoding="utf-8"?>
<comments xmlns="http://schemas.openxmlformats.org/spreadsheetml/2006/main">
  <authors>
    <author>Windows xp sp2 Full</author>
  </authors>
  <commentList>
    <comment ref="F76" authorId="0">
      <text>
        <r>
          <rPr>
            <b/>
            <sz val="8"/>
            <color indexed="81"/>
            <rFont val="Tahoma"/>
          </rPr>
          <t>Windows xp sp2 Full:</t>
        </r>
        <r>
          <rPr>
            <sz val="8"/>
            <color indexed="81"/>
            <rFont val="Tahoma"/>
          </rPr>
          <t xml:space="preserve">
can tru TK noi bo 
</t>
        </r>
      </text>
    </comment>
    <comment ref="F89" authorId="0">
      <text>
        <r>
          <rPr>
            <b/>
            <sz val="8"/>
            <color indexed="81"/>
            <rFont val="Tahoma"/>
          </rPr>
          <t>Windows xp sp2 Full:</t>
        </r>
        <r>
          <rPr>
            <sz val="8"/>
            <color indexed="81"/>
            <rFont val="Tahoma"/>
          </rPr>
          <t xml:space="preserve">
Can tru noi bo 
</t>
        </r>
      </text>
    </comment>
  </commentList>
</comments>
</file>

<file path=xl/comments3.xml><?xml version="1.0" encoding="utf-8"?>
<comments xmlns="http://schemas.openxmlformats.org/spreadsheetml/2006/main">
  <authors>
    <author>Windows xp sp2 Full</author>
  </authors>
  <commentList>
    <comment ref="E106" authorId="0">
      <text>
        <r>
          <rPr>
            <b/>
            <sz val="8"/>
            <color indexed="81"/>
            <rFont val="Tahoma"/>
          </rPr>
          <t>Windows xp sp2 Full:</t>
        </r>
        <r>
          <rPr>
            <sz val="8"/>
            <color indexed="81"/>
            <rFont val="Tahoma"/>
          </rPr>
          <t xml:space="preserve">
tru di thue TNDN phai nop 
</t>
        </r>
      </text>
    </comment>
  </commentList>
</comments>
</file>

<file path=xl/comments4.xml><?xml version="1.0" encoding="utf-8"?>
<comments xmlns="http://schemas.openxmlformats.org/spreadsheetml/2006/main">
  <authors>
    <author>Windows xp sp2 Full</author>
  </authors>
  <commentList>
    <comment ref="A63" authorId="0">
      <text>
        <r>
          <rPr>
            <b/>
            <sz val="8"/>
            <color indexed="81"/>
            <rFont val="Tahoma"/>
          </rPr>
          <t>Windows xp sp2 Full:</t>
        </r>
        <r>
          <rPr>
            <sz val="8"/>
            <color indexed="81"/>
            <rFont val="Tahoma"/>
          </rPr>
          <t xml:space="preserve">
Sô 101/2011/ND-CP ngày 04/11/2011</t>
        </r>
      </text>
    </comment>
  </commentList>
</comments>
</file>

<file path=xl/sharedStrings.xml><?xml version="1.0" encoding="utf-8"?>
<sst xmlns="http://schemas.openxmlformats.org/spreadsheetml/2006/main" count="1289" uniqueCount="885">
  <si>
    <t xml:space="preserve"> Tổng lợi nhuận kế toán trước thuế (50=30+40)</t>
  </si>
  <si>
    <t xml:space="preserve">BẢNG CÂN ĐỐI KẾ TOÁN= chua sua </t>
  </si>
  <si>
    <t xml:space="preserve"> Chi phí thuế TNDN hiện hành</t>
  </si>
  <si>
    <t xml:space="preserve"> Chi phí thuế TNDN hoãn lại</t>
  </si>
  <si>
    <t xml:space="preserve"> Lợi nhuận sau thuế thu nhập doanh nghiệp (60=50-51-52)</t>
  </si>
  <si>
    <t>Lãi cơ bản trên cổ phiếu (*)</t>
  </si>
  <si>
    <t>Người lập biểu</t>
  </si>
  <si>
    <t>Kế toán trưởng</t>
  </si>
  <si>
    <t>Tiền mặt</t>
  </si>
  <si>
    <t>Tiền gửi Ngân hàng</t>
  </si>
  <si>
    <t>Tiền gửi Ngân hàng Ngoại tệ</t>
  </si>
  <si>
    <t>Phải thu của khách hàng</t>
  </si>
  <si>
    <t>Thuế GTGT được khấu trừ</t>
  </si>
  <si>
    <t>Vốn kinh doanh ở đơn vị trực thuộc</t>
  </si>
  <si>
    <t>Phải thu nội bộ khác</t>
  </si>
  <si>
    <t>Phải thu khác</t>
  </si>
  <si>
    <t>Dự phòng phải thu khó đòi</t>
  </si>
  <si>
    <t>Tạm ứng</t>
  </si>
  <si>
    <t>Chi phí trả trước</t>
  </si>
  <si>
    <t>Chi phí chờ kết chuyển</t>
  </si>
  <si>
    <t>Cầm cố, ký quỹ, ký cược NH</t>
  </si>
  <si>
    <t>Nguyên liệu, vật liệu</t>
  </si>
  <si>
    <t>Công cụ, dụng cụ</t>
  </si>
  <si>
    <t>Chi phí sản xuất kinh doanh</t>
  </si>
  <si>
    <t>Thành phẩm</t>
  </si>
  <si>
    <t>Hàng hóa</t>
  </si>
  <si>
    <t>Tài sản cố định hữu hình</t>
  </si>
  <si>
    <t>TSCĐ thuê tài chính</t>
  </si>
  <si>
    <t>TSCĐ vô hình</t>
  </si>
  <si>
    <t>Hao mòn TSCĐ</t>
  </si>
  <si>
    <t>Hao mòn TSCĐ hữu hình</t>
  </si>
  <si>
    <t>Hao mòn TSCĐ thuê tài chính</t>
  </si>
  <si>
    <t>Hao mòn TSCĐ vô hình</t>
  </si>
  <si>
    <t>Hao mòn bất động sản đầu tư</t>
  </si>
  <si>
    <t xml:space="preserve">                       Người lập biểu                                           Kế toán trưởng</t>
  </si>
  <si>
    <t>Đầu tư vào công ty con</t>
  </si>
  <si>
    <t>Vốn góp liên doanh</t>
  </si>
  <si>
    <t>Đầu tư vào công ty liên kết</t>
  </si>
  <si>
    <t>Đầu tư dài hạn khác</t>
  </si>
  <si>
    <t>Xây dựng cơ bản dở dang</t>
  </si>
  <si>
    <t>Chi phí trả trước dài hạn</t>
  </si>
  <si>
    <t>Tài sản thuế thu nhập hoãn lại</t>
  </si>
  <si>
    <t>Ký quỹ, ký cược dài hạn</t>
  </si>
  <si>
    <t>Vay ngắn hạn</t>
  </si>
  <si>
    <t>Nợ dài hạn đến hạn trả</t>
  </si>
  <si>
    <t>Phải trả cho người bán</t>
  </si>
  <si>
    <t>Thuế và các khoản phải thu</t>
  </si>
  <si>
    <t>Thuế GTGT đầu ra</t>
  </si>
  <si>
    <t>Thuế GTGT hàng nhập khẩu</t>
  </si>
  <si>
    <t>Thuế xuất, nhập khẩu</t>
  </si>
  <si>
    <t>Thuế TNDN</t>
  </si>
  <si>
    <t>Thuế TNCN</t>
  </si>
  <si>
    <t>Thuế tài nguyên</t>
  </si>
  <si>
    <t>Thuế nhà đất, tiền thuê đất</t>
  </si>
  <si>
    <t>Thuế khác</t>
  </si>
  <si>
    <t>Phí, lệ phí và các khoản phải nộp khác</t>
  </si>
  <si>
    <t>Phải trả người lao động</t>
  </si>
  <si>
    <t>Chi phí phải trả</t>
  </si>
  <si>
    <t>Phải trả nội bộ</t>
  </si>
  <si>
    <t>Phải trả khác</t>
  </si>
  <si>
    <t>Kinh phí công đoàn</t>
  </si>
  <si>
    <t>Bảo hiểm xã hội</t>
  </si>
  <si>
    <t xml:space="preserve">Dieu chinh 3388/ 1388 chua sua BCD SPS </t>
  </si>
  <si>
    <t>Bảo hiểm y tế.</t>
  </si>
  <si>
    <t>Phải trả về cổ phấn hóa</t>
  </si>
  <si>
    <t>Nhận ký quỹ, ký cược ngắn hạn</t>
  </si>
  <si>
    <t>Phải trả phải nộp khác</t>
  </si>
  <si>
    <t>Vay dài hạn</t>
  </si>
  <si>
    <t xml:space="preserve">Nợ dài hạn </t>
  </si>
  <si>
    <t>Quỹ dự phòng trợ cấp mất việc làm</t>
  </si>
  <si>
    <t>Nguồn vốn kinh doanh</t>
  </si>
  <si>
    <t>Thặng dư vốn cổ phần</t>
  </si>
  <si>
    <t>Vốn khác</t>
  </si>
  <si>
    <t>Chênh lệch đánh giá lại tài sản.</t>
  </si>
  <si>
    <t>Chênh lệch tỷ giá</t>
  </si>
  <si>
    <t>Quỹ phát triển kinh doanh</t>
  </si>
  <si>
    <t>Quỹ dự phòng TC</t>
  </si>
  <si>
    <t>Các quỹ khác thuộc vốn chủ sở hữu</t>
  </si>
  <si>
    <t>Cổ phiếu ngân quỹ</t>
  </si>
  <si>
    <t>Lợi nhuận chưa phân phối</t>
  </si>
  <si>
    <t>LN năm truớc</t>
  </si>
  <si>
    <t>LN năm nay</t>
  </si>
  <si>
    <t>Quỹ khen thưởng.</t>
  </si>
  <si>
    <t>Quỹ phúc lợi</t>
  </si>
  <si>
    <t>Doanh thu bán hàng và cung cấp dịch vụ.</t>
  </si>
  <si>
    <t xml:space="preserve">Doanh thu bán  cont </t>
  </si>
  <si>
    <t>Doanh thu vận chuyển nâng hạ</t>
  </si>
  <si>
    <t>Doanh thu cho thuê cont</t>
  </si>
  <si>
    <t>Doanh thu dịch vụ Depot</t>
  </si>
  <si>
    <t>Doanh thu sửa chữa + cont treo + PTI</t>
  </si>
  <si>
    <t>Doanh thu khác</t>
  </si>
  <si>
    <t>Doanh thu nội bộ</t>
  </si>
  <si>
    <t>Chiết khấu thương mại</t>
  </si>
  <si>
    <t>Hàng bán bị trả lại</t>
  </si>
  <si>
    <t>Giảm giá hàng bán</t>
  </si>
  <si>
    <t>Chi phí nguyên liệu, vât liệu trưc tiếp</t>
  </si>
  <si>
    <t>Chi phí nhân công trực tiếp</t>
  </si>
  <si>
    <t>Chi phí sử dụng máy thi công</t>
  </si>
  <si>
    <t>Giá thành sản xuất</t>
  </si>
  <si>
    <t xml:space="preserve">Giá vốn bán cont </t>
  </si>
  <si>
    <t>Giá vốn vận chuyển nâng hạ</t>
  </si>
  <si>
    <t xml:space="preserve">- Chi phí lãi vay </t>
  </si>
  <si>
    <t>08</t>
  </si>
  <si>
    <t>1. Lợi nhuận trước thuế</t>
  </si>
  <si>
    <t>2. Điều chỉnh cho các khoản</t>
  </si>
  <si>
    <t>- Khấu hao TSCĐ</t>
  </si>
  <si>
    <t>- Các khoản dự phòng</t>
  </si>
  <si>
    <t>- Lãi, lỗ chênh lệch tỷ giá hối đoái chưa thực hiện</t>
  </si>
  <si>
    <t>- Lãi, lỗ từ hoạt động đầu tư</t>
  </si>
  <si>
    <t>3. Lợi nhuận từ hoạt động kinh doanh trước thay đổi vốn  lưu động</t>
  </si>
  <si>
    <t>- Tăng, giảm các khoản phải thu</t>
  </si>
  <si>
    <t xml:space="preserve">- Tăng, giảm các khoản phải trả (Không kể lãi vay phải trả, thuế thu nhập doanh nghiệp phải nộp) </t>
  </si>
  <si>
    <t xml:space="preserve">- Tăng, giảm chi phí trả trước </t>
  </si>
  <si>
    <t>- Tiền lãi vay đã trả</t>
  </si>
  <si>
    <t>- Thuế thu nhập doanh nghiệp đã nộp</t>
  </si>
  <si>
    <t>- Tiền thu khác từ hoạt động kinh doanh</t>
  </si>
  <si>
    <t>- Tiền chi khác cho hoạt động kinh doanh</t>
  </si>
  <si>
    <t>II. Lưu chuyển tiền từ hoạt động đầu tư</t>
  </si>
  <si>
    <t>1.Tiền chi để mua sắm, xây dựng TSCĐ và các tài sản dài hạn khác</t>
  </si>
  <si>
    <t>2.Tiền thu từ thanh lý, nhượng bán TSCĐ và các tài sản dài hạn khác</t>
  </si>
  <si>
    <t>3.Tiền chi cho vay, mua các công cụ nợ của đơn vị khác</t>
  </si>
  <si>
    <t>4.Tiền thu hồi cho vay, bán lại các công cụ nợ của đơn vị khác</t>
  </si>
  <si>
    <t>5.Tiền chi đầu tư góp vốn vào đơn vị khác</t>
  </si>
  <si>
    <t>6.Tiền thu hồi đầu tư góp vốn vào đơn vị khác</t>
  </si>
  <si>
    <t>7.Tiền thu lãi cho vay, cổ tức và lợi nhuận được chia</t>
  </si>
  <si>
    <t>1.Tiền thu từ phát hành cổ phiếu, nhận vốn góp của chủ sở hữu</t>
  </si>
  <si>
    <t>3.Tiền vay ngắn hạn, dài hạn nhận được</t>
  </si>
  <si>
    <t>4.Tiền chi trả nợ gốc vay</t>
  </si>
  <si>
    <t>5.Tiền chi trả nợ thuê tài chính</t>
  </si>
  <si>
    <t>Lưu chuyển tiền thuần trong kỳ (50 = 20+30+40)</t>
  </si>
  <si>
    <t>Tiền và tương đương tiền đầu kỳ</t>
  </si>
  <si>
    <t>Ảnh hưởng của thay đổi tỷ giá hối đoái quy đổi ngoại tệ</t>
  </si>
  <si>
    <t>Tiền và tương đương tiền cuối kỳ (70 = 50+60+61)</t>
  </si>
  <si>
    <t>(Theo phương pháp gián tiếp)</t>
  </si>
  <si>
    <t>62 Nguyễn Cửu Vân, P 17, Q.Bình Thạnh</t>
  </si>
  <si>
    <t>09</t>
  </si>
  <si>
    <t>13</t>
  </si>
  <si>
    <t>14</t>
  </si>
  <si>
    <t>15</t>
  </si>
  <si>
    <t>16</t>
  </si>
  <si>
    <t>26</t>
  </si>
  <si>
    <t>27</t>
  </si>
  <si>
    <t>33</t>
  </si>
  <si>
    <t>34</t>
  </si>
  <si>
    <t>35</t>
  </si>
  <si>
    <t>36</t>
  </si>
  <si>
    <t>Giá vốn cho thuê cont</t>
  </si>
  <si>
    <t>Giá vốn dịch vụ Depot</t>
  </si>
  <si>
    <t>Giá vốn sửa chữa + cont treo + PTI</t>
  </si>
  <si>
    <t xml:space="preserve">Giá vốn khác </t>
  </si>
  <si>
    <t>Chi phí tài chính</t>
  </si>
  <si>
    <t>Chi phí bàn hàng</t>
  </si>
  <si>
    <t xml:space="preserve">Chi phí thuế TNDN </t>
  </si>
  <si>
    <t>Xác định kết quả kinh doanh</t>
  </si>
  <si>
    <t>Kết quả hoạt động kinh doanh</t>
  </si>
  <si>
    <t>Kết quả H Đ tài chính</t>
  </si>
  <si>
    <t>Kết quả hoạt động bất thường</t>
  </si>
  <si>
    <t>TỔNG CỘNG</t>
  </si>
  <si>
    <t xml:space="preserve">Soá cuoái kyø </t>
  </si>
  <si>
    <t>6. Chi phí phaûi traû</t>
  </si>
  <si>
    <t>BAÛNG CAÂN ÑOÁI KEÁ TOAÙN</t>
  </si>
  <si>
    <t>TAØI SAÛN</t>
  </si>
  <si>
    <t xml:space="preserve">1. Phaûi thu cuûa khaùch haøng </t>
  </si>
  <si>
    <t>2. Traû tröôùc cho ngöôøi baùn</t>
  </si>
  <si>
    <t>5. Caùc khoaûn phaûi thu khaùc</t>
  </si>
  <si>
    <t>IV. Haøng toàn kho :</t>
  </si>
  <si>
    <t>1. Taøøi saûn coá ñònh höõu hình</t>
  </si>
  <si>
    <t xml:space="preserve">    - Nguyeân giaù </t>
  </si>
  <si>
    <t xml:space="preserve">    - Giaù trò hao moøn luõy keá (* )</t>
  </si>
  <si>
    <t>2. Taøi saûn coá ñònh thueâ taøi chính</t>
  </si>
  <si>
    <t xml:space="preserve">BÁO CÁO LƯU CHUYỂN TIỀN TỆ </t>
  </si>
  <si>
    <t>3. Taøøi saûn coá ñònh voâ hình</t>
  </si>
  <si>
    <t>3. Ñaàu tö daøi haïn khaùc</t>
  </si>
  <si>
    <t>NGUOÀN VOÁN</t>
  </si>
  <si>
    <t>I. Nôï ngaén haïn :</t>
  </si>
  <si>
    <t xml:space="preserve">II. Nôï daøi haïn </t>
  </si>
  <si>
    <t>Thuyeát minh</t>
  </si>
  <si>
    <t xml:space="preserve">Soá cuoái  naêm </t>
  </si>
  <si>
    <t>Maõ soá</t>
  </si>
  <si>
    <t>1. Tieàn</t>
  </si>
  <si>
    <t>2. Caùc khoaûn töông ñöông  tieàn</t>
  </si>
  <si>
    <t>1. Ñaàu tö  ngaén haïn</t>
  </si>
  <si>
    <t xml:space="preserve">Ngân hàng TMCP Hàng Hải - CN Hà Nội </t>
  </si>
  <si>
    <t>Vay trung dài hạn</t>
  </si>
  <si>
    <t xml:space="preserve">Ngân hàng VPBANK  - CN Hà Nội </t>
  </si>
  <si>
    <t>4. Phaûi thu  theo tieán ñoä keá hoaïch hôïp ñoàng xaây döïng</t>
  </si>
  <si>
    <t>1. Haøng toàn kho</t>
  </si>
  <si>
    <t>2. Döï phoøng giaûm giaù haøng toàn kho (* )</t>
  </si>
  <si>
    <t>V. Taøi saûn ngaén haïn khaùc</t>
  </si>
  <si>
    <t>1. Chi phí traû tröôùc ngaén haïn</t>
  </si>
  <si>
    <t>3.Taøi saûn ngaén  haïn khaùc</t>
  </si>
  <si>
    <t xml:space="preserve">B. TAØI SAÛN  DAØI HAÏN </t>
  </si>
  <si>
    <t xml:space="preserve">        ( 200 = 210 + 220  + 240 + 250+260)</t>
  </si>
  <si>
    <t>I. Caùc khoaûn phaûi thu daøi haïn</t>
  </si>
  <si>
    <t>1.Phaûi thu daøi haïn cuûa khaùch haøng</t>
  </si>
  <si>
    <t>3. Phaûi thu daøi haïn khaùc</t>
  </si>
  <si>
    <t>4. Döï phoøng phaûi thu daøi haïn khoù ñoøi (*)</t>
  </si>
  <si>
    <t>II. Taøi saûn coá ñònh</t>
  </si>
  <si>
    <t>4. Chi phí xaây döïng cô baûn dôû dang</t>
  </si>
  <si>
    <t>III. Baát ñoäng saûn ñaàu tö</t>
  </si>
  <si>
    <t xml:space="preserve">IV. Caùc khoaûn  ñaàu tö  taøi chính daøi haïn : </t>
  </si>
  <si>
    <t>1. Ñaàu tö vaøo coâng ty con</t>
  </si>
  <si>
    <t>2. Ñaàu tö vaøo   coâng ty lieân keát , lieân doanh</t>
  </si>
  <si>
    <t>V. Taøi saûn  daøi haïn khaùc</t>
  </si>
  <si>
    <t>2. Taøi saûn thueá thu  nhaäp hoaõn laïi</t>
  </si>
  <si>
    <t>Tại ngày 30/09/2013</t>
  </si>
  <si>
    <t xml:space="preserve"> Phải trả khoản ứng trước tiền hàng </t>
  </si>
  <si>
    <t>Ngày 19 tháng 10 năm 2013</t>
  </si>
  <si>
    <t xml:space="preserve">              Người lập biểu</t>
  </si>
  <si>
    <t xml:space="preserve">               ( Ký, họ tên)</t>
  </si>
  <si>
    <t>3. Taøi saûn daøi haïn khaùc</t>
  </si>
  <si>
    <t>TOÅNG COÄNG TAØI SAÛN  (270= 100 + 200 )</t>
  </si>
  <si>
    <t>Soá  ñaàu naêm</t>
  </si>
  <si>
    <t>thuyeát minh</t>
  </si>
  <si>
    <t>A. NÔÏ PHAÛI TRAÛ    ( 300 = 310 + 320  )</t>
  </si>
  <si>
    <t>1. Vay  vaø nôï  ngaén haïn</t>
  </si>
  <si>
    <t>2. Phaûi traû ngöôøi baùn</t>
  </si>
  <si>
    <t>4. Thueá vaø caùc khoaûn phaûi noäp Nhaø nöôùc</t>
  </si>
  <si>
    <t>7. Phaûi traû noäi boä</t>
  </si>
  <si>
    <t>8. Phaûi traû theo tieán ñoä keá hoaïch hôïp ñoàng xaây döïng</t>
  </si>
  <si>
    <t>1. Phaûi traû  daøi haïn ngöôøi baùn</t>
  </si>
  <si>
    <t>5. Thueá thu nhaäp hoaõn laïi phaûi traû</t>
  </si>
  <si>
    <t>I. Voán chuû sôû höõu</t>
  </si>
  <si>
    <t xml:space="preserve">COÂNG TY CP HÖNG ÑAÏO CONTAINER </t>
  </si>
  <si>
    <t xml:space="preserve">105/9B Ñieän Bieân Phuû, Phöôøng 17, Quaän Bình Thaïnh </t>
  </si>
  <si>
    <t xml:space="preserve">105/9B Ñieän Bieân Phuû, </t>
  </si>
  <si>
    <t xml:space="preserve">Quaän Bình Thaïnh </t>
  </si>
  <si>
    <t>TRAÀN VAÊN HUØNG</t>
  </si>
  <si>
    <t>Chi cuïc thueá Q.BT</t>
  </si>
  <si>
    <t>1. Voán ñaàu tö cuûa chuû sôû höõu</t>
  </si>
  <si>
    <t>2. Thaëng dö voán coå phaàn</t>
  </si>
  <si>
    <t>3. Nguoàn kinh phí ñaõ hình thaønh TSCÑ</t>
  </si>
  <si>
    <t xml:space="preserve">2. Nguoàn kinh phí </t>
  </si>
  <si>
    <t>IN</t>
  </si>
  <si>
    <t>TOÅNG COÄNG NGUOÀN VOÁN (430=300+400)</t>
  </si>
  <si>
    <t>Giaùm ñoác</t>
  </si>
  <si>
    <t>B. VOÁN CHUÛ SÔÛ HÖÕU   (  400 = 410 + 420 )</t>
  </si>
  <si>
    <t xml:space="preserve">CAÙC CHÆ TIEÂU NGOAØI BAÛNG CAÂN ÑOÁI KEÁ TOAÙN </t>
  </si>
  <si>
    <t>Thuyeát
 minh</t>
  </si>
  <si>
    <t>Soá cuoái 
naêm</t>
  </si>
  <si>
    <t>Soá ñaàu
 naêm</t>
  </si>
  <si>
    <t>1. Taøi saûn thueâ ngoaøi</t>
  </si>
  <si>
    <t xml:space="preserve">2. Vaät tö , haøng hoùa nhaän giöõ hoä ,nhaän gia coâng </t>
  </si>
  <si>
    <t>4. Nôï khoù ñoøi ñaõ xöû lyù</t>
  </si>
  <si>
    <t>5. Ngoaïi teä caùc loaïi</t>
  </si>
  <si>
    <t xml:space="preserve"> CHÆ TIEÂU </t>
  </si>
  <si>
    <t>Quý I - 2010</t>
  </si>
  <si>
    <t>I. Tieàn vaø caùc khoaûn töông ñöông tieàn</t>
  </si>
  <si>
    <t>6. Dö phoøng khoaûn phaûi thu khoù ñoøi (*)</t>
  </si>
  <si>
    <t>1. Chi phí traû tröôùc daøi haïn</t>
  </si>
  <si>
    <t>1. Quyõ khen thöôûng , phuùc lôïi</t>
  </si>
  <si>
    <t>01</t>
  </si>
  <si>
    <t>02</t>
  </si>
  <si>
    <t>03</t>
  </si>
  <si>
    <t>04</t>
  </si>
  <si>
    <t>05</t>
  </si>
  <si>
    <t>06</t>
  </si>
  <si>
    <t>SHTK</t>
  </si>
  <si>
    <t>Nôï</t>
  </si>
  <si>
    <t>Coù</t>
  </si>
  <si>
    <t>Thuû tröôûng ñôn vò</t>
  </si>
  <si>
    <r>
      <t>CHUÙ Y</t>
    </r>
    <r>
      <rPr>
        <b/>
        <sz val="28"/>
        <color indexed="10"/>
        <rFont val="VNI-Times"/>
      </rPr>
      <t xml:space="preserve">Ù  : </t>
    </r>
    <r>
      <rPr>
        <b/>
        <sz val="16"/>
        <color indexed="12"/>
        <rFont val="VNI-Times"/>
      </rPr>
      <t xml:space="preserve"> KHOÂNG ÑÖÔÏC CHEØN THEÂM HAØNG, THEÂM COÄT</t>
    </r>
  </si>
  <si>
    <t>THOÂNG TIN VEÀ DOANH NGHIEÄP</t>
  </si>
  <si>
    <t>( Dạng đầy đủ )</t>
  </si>
  <si>
    <t xml:space="preserve">III. Các khoản phải thu ngắn hạn </t>
  </si>
  <si>
    <t>V.04</t>
  </si>
  <si>
    <t xml:space="preserve">3. Thuế và các khoản phải thu của Nhà nước </t>
  </si>
  <si>
    <t xml:space="preserve">4. Giao dịch mua bán lại trái phiếu Chính Phủ  </t>
  </si>
  <si>
    <t>5. Tài sản ngắn hạn khác</t>
  </si>
  <si>
    <t>A. TÀI SẢN NGẮN HẠN (100=110+120+130+140+150)</t>
  </si>
  <si>
    <t>B. TÀI SẢN DÀI HẠN ( 200= 210+220+240+250+260)</t>
  </si>
  <si>
    <t>3. Phải thu dài hạn nội bộ</t>
  </si>
  <si>
    <t xml:space="preserve">10. Dự phòng phải trả ngắn hạn </t>
  </si>
  <si>
    <t xml:space="preserve">11. Quỹ khen thưởng, phúc lợi </t>
  </si>
  <si>
    <t xml:space="preserve">12. Giao dịch mua bán lại trái phiếu Chính Phủ </t>
  </si>
  <si>
    <t xml:space="preserve">8. Doanh thu chưa thực hiện </t>
  </si>
  <si>
    <t xml:space="preserve">9. Quỹ phát triển khoa học và công nghệ  </t>
  </si>
  <si>
    <t xml:space="preserve">12. Quỹ hỗ trợ sắp xếp doanh nghiệp </t>
  </si>
  <si>
    <t xml:space="preserve">1. Nguồn kinh phí </t>
  </si>
  <si>
    <t>2. Nguồn kinh phí đã hình thành TSCĐ</t>
  </si>
  <si>
    <t>VI.25</t>
  </si>
  <si>
    <t>VI.27</t>
  </si>
  <si>
    <t>VI.26</t>
  </si>
  <si>
    <t xml:space="preserve"> - Trong đó :Thu từ lãi tiền gửi ngân hàng </t>
  </si>
  <si>
    <t>VI.28</t>
  </si>
  <si>
    <t>VI.30</t>
  </si>
  <si>
    <t>(Dạng đầy đủ)</t>
  </si>
  <si>
    <t>Teân doanh nghieäp</t>
  </si>
  <si>
    <t>:</t>
  </si>
  <si>
    <t>Ñiïa chæ</t>
  </si>
  <si>
    <t>Soá-ñöôøng</t>
  </si>
  <si>
    <t xml:space="preserve">Phöôøng </t>
  </si>
  <si>
    <t xml:space="preserve">Quaän </t>
  </si>
  <si>
    <t>Tænh, Tp</t>
  </si>
  <si>
    <t>TPHCM</t>
  </si>
  <si>
    <t>Maõ soá thueá</t>
  </si>
  <si>
    <t xml:space="preserve">Soá Giaáy CNÑKKD </t>
  </si>
  <si>
    <t>Caáp ngaøy</t>
  </si>
  <si>
    <t>Ñôn vò caáp</t>
  </si>
  <si>
    <t>3. Người mua trả tiền trước</t>
  </si>
  <si>
    <t>3. Vốn khác của chủ sở hữu</t>
  </si>
  <si>
    <t>Sôû KH &amp; ÑT TPHCM</t>
  </si>
  <si>
    <t>Ngaønh ngheà KD</t>
  </si>
  <si>
    <t xml:space="preserve">Ñieän thoaïi  </t>
  </si>
  <si>
    <t xml:space="preserve">Fax  </t>
  </si>
  <si>
    <t xml:space="preserve">Email  </t>
  </si>
  <si>
    <t>Website</t>
  </si>
  <si>
    <t>Ngöôøi ñaïi dieän theo PL</t>
  </si>
  <si>
    <t>Sinh ngaøy</t>
  </si>
  <si>
    <t>Hoä Khaåu thöôøng truù</t>
  </si>
  <si>
    <t>Soá CMND</t>
  </si>
  <si>
    <t>Ngaøy caáp</t>
  </si>
  <si>
    <t>Nôi caáp</t>
  </si>
  <si>
    <t>Keá toaùn tröôûng</t>
  </si>
  <si>
    <t xml:space="preserve">BẢNG CÂN ĐỐI KẾ TOÁN </t>
  </si>
  <si>
    <t>Cô quan thueá quaûn lyù</t>
  </si>
  <si>
    <t>Keá toaùn</t>
  </si>
  <si>
    <t>Hình thöùc keá toaùn</t>
  </si>
  <si>
    <t>Nhaät kyù chung</t>
  </si>
  <si>
    <t>Pphaùp XÑ haøng toàn kho</t>
  </si>
  <si>
    <t>Keâ khai thöôøng xuyeân</t>
  </si>
  <si>
    <t xml:space="preserve">Giá vốn nội bộ </t>
  </si>
  <si>
    <t>Tài sản thừa chờ xử lý</t>
  </si>
  <si>
    <t xml:space="preserve"> - Trong đó: Chi phí lãi vay</t>
  </si>
  <si>
    <t>Pphaùp tính giaù</t>
  </si>
  <si>
    <t>Bình quaân gia quyeàn</t>
  </si>
  <si>
    <t>Pphaùp tính khaáu hao</t>
  </si>
  <si>
    <t>Ñöôøng thaúng</t>
  </si>
  <si>
    <t>Naêm baùo caùo</t>
  </si>
  <si>
    <t>Ngaøy cuoái naêm</t>
  </si>
  <si>
    <t>Ngaøy laäp baùo caùo</t>
  </si>
  <si>
    <t>10</t>
  </si>
  <si>
    <t>11</t>
  </si>
  <si>
    <t>CA TPHCM</t>
  </si>
  <si>
    <t>2. Phaûi traû daøi haïn noäi boä</t>
  </si>
  <si>
    <t>3. Phaûi traû daøi haïn khaùc</t>
  </si>
  <si>
    <t>3. Ngöôøi mua traû tieàn tröôùc</t>
  </si>
  <si>
    <t>4. Vay vaø nôï daøi haïn</t>
  </si>
  <si>
    <t>Phát hành thêm CP (*)</t>
  </si>
  <si>
    <t>Mua lại cổ phiếu quỹ</t>
  </si>
  <si>
    <t>Chênh lệch ty giá cuối năm</t>
  </si>
  <si>
    <t>Chi trả cổ tức CP lẻ</t>
  </si>
  <si>
    <t>Các khoản chi khác</t>
  </si>
  <si>
    <t xml:space="preserve">Tạm trích các quỹ từ LN </t>
  </si>
  <si>
    <t>Tạm trích cổ tức năm 2011 (**)</t>
  </si>
  <si>
    <t xml:space="preserve">Tạm trích quỹ KTPL từ LN </t>
  </si>
  <si>
    <t>Bù đắp khoản tiền phạt thuế  (***)</t>
  </si>
  <si>
    <t>Vốn đầu tư
của chủ sở hữu</t>
  </si>
  <si>
    <t>Vốn khác của chủ sở hữu</t>
  </si>
  <si>
    <t>Chênh lệch đánh giá lại tài sản</t>
  </si>
  <si>
    <t>Chênh lệch tỷ giá hối đoái</t>
  </si>
  <si>
    <t>Quỹ đầu tư
phát triển</t>
  </si>
  <si>
    <t>Quỹ dự phòng
 tài chính</t>
  </si>
  <si>
    <t>Quỹ khác thuộc 
vốn chủ sở hữu</t>
  </si>
  <si>
    <t>Lợi nhuận chưa
 phân phối</t>
  </si>
  <si>
    <t>Nguồn vốn đầu tư XDCB</t>
  </si>
  <si>
    <t>Quỹ hỗ trợ sắp xếp doanh nghiệp</t>
  </si>
  <si>
    <t>Số dư đầu năm trước</t>
  </si>
  <si>
    <t>Số dư cuối năm trước</t>
  </si>
  <si>
    <t xml:space="preserve">Nguyễn Tuấn Anh </t>
  </si>
  <si>
    <t xml:space="preserve">Tiền thuế TNDN năm 2006-2009 bị truy thu </t>
  </si>
  <si>
    <t xml:space="preserve">Tổng lợi nhuận trước thuế TNDN </t>
  </si>
  <si>
    <t xml:space="preserve">A. Kết quả hoạt động kinh doanh nghiệp hiện hành </t>
  </si>
  <si>
    <t xml:space="preserve">B. Xác định thu nhập chịu thuế theo luật thuế TNDN </t>
  </si>
  <si>
    <t>1. Điều chỉnh tăng tổng lợi nhuận trước thuế TNDN</t>
  </si>
  <si>
    <t xml:space="preserve">Chi phí không có hoá đơn chứng từ theo chế độ quy định </t>
  </si>
  <si>
    <t xml:space="preserve">các khoản truy thu và tiền phạt về vi phạm hành chính đã </t>
  </si>
  <si>
    <t xml:space="preserve">tính vào chi phí </t>
  </si>
  <si>
    <t>2. Điều chỉnh giảm tổng lợi nhuận trước thuế TNDN</t>
  </si>
  <si>
    <t>62 NGUYEÃN CÖÛU VAÂN, P17 QUAÄN BÌNH THAÏNH TP HOÀ CHÍ MINH</t>
  </si>
  <si>
    <t>Số đầu năm 01/01/2012</t>
  </si>
  <si>
    <t xml:space="preserve">3. Tổng thu nhập chịu thuế TNDN chưa trừ chuyển lỗ </t>
  </si>
  <si>
    <t xml:space="preserve">4. Lỗ từ các năm trước chuyển sang </t>
  </si>
  <si>
    <t>4. Tổng thu nhập chịu thuế TNDN ( đã trừ chuyển lỗ)</t>
  </si>
  <si>
    <t xml:space="preserve">a/- Bảng đối chiếu biến động của vốn chủ sở hữu </t>
  </si>
  <si>
    <t>b/ Chi tiết vốn đầu tư của chủ sở hữu</t>
  </si>
  <si>
    <t>A. TAØI SAÛN NGAÉN HAÏN (100)=110+120+130+140+150</t>
  </si>
  <si>
    <t>2. Döï phoøng giaûm giaù chöùng khoaùn ñaàu tö ngaén haïn (* )</t>
  </si>
  <si>
    <t xml:space="preserve">II. Caùc khoaûn ñaàu tö taøi chính ngaén haïn </t>
  </si>
  <si>
    <t xml:space="preserve">III. Caùc khoaûn phaûi thu </t>
  </si>
  <si>
    <t xml:space="preserve">Mua hàng Công ty CP CK-VT-TM Đại Hưng </t>
  </si>
  <si>
    <t>Bán hàng và cung cấp DV- Công ty CP CK-VT-TM Đại Hưng</t>
  </si>
  <si>
    <t>II. Nguoàn kinh phí vaø quyõ khaùc</t>
  </si>
  <si>
    <t xml:space="preserve">Voán ñieàu leä </t>
  </si>
  <si>
    <t xml:space="preserve">Soá ñaàu kyø </t>
  </si>
  <si>
    <t>20</t>
  </si>
  <si>
    <t>21</t>
  </si>
  <si>
    <t>22</t>
  </si>
  <si>
    <t>23</t>
  </si>
  <si>
    <t>24</t>
  </si>
  <si>
    <t>25</t>
  </si>
  <si>
    <t>30</t>
  </si>
  <si>
    <t>31</t>
  </si>
  <si>
    <t>32</t>
  </si>
  <si>
    <t>40</t>
  </si>
  <si>
    <t>50</t>
  </si>
  <si>
    <t>51</t>
  </si>
  <si>
    <t>60</t>
  </si>
  <si>
    <t>3.2-Hình thức sổ kế toán áp dụng</t>
  </si>
  <si>
    <t>Công ty áp dụng hình thức sổ kế toán nhật ký chung</t>
  </si>
  <si>
    <t>3.3- Tuyên bố về việc tuân thủ Chuẩn mực kế toán và Chế độ kế toán</t>
  </si>
  <si>
    <t>4.1- Nguyên tắc ghi nhận các khoản tiền và các khoản tổng cộng tiền.</t>
  </si>
  <si>
    <t>* Nguyên tắc chuyển đổi các đồng tiền khác ra đồng tiền sử dụng trong kế toán.</t>
  </si>
  <si>
    <t>6. Dự toán chi sự nghiệp, dự án</t>
  </si>
  <si>
    <t>Tại ngày 30 tháng 09 năm 2013</t>
  </si>
  <si>
    <t>Số cuối kỳ 30/09/2013</t>
  </si>
  <si>
    <t>Đơn vị tuân thủ Chuẩn mực và Chế độ kế toán Việt Nam để soạn thảo và trình bày các báo cáo tài chính cho niên độ kết thúc vào ngày 31 tháng 12 năm 2013</t>
  </si>
  <si>
    <t>Tại ngày 30/09/2013</t>
  </si>
  <si>
    <t xml:space="preserve">SEA BANK </t>
  </si>
  <si>
    <t>Lãi trong năm( quý 3-2013)</t>
  </si>
  <si>
    <t>Lãi 6 tháng đầu năm2013</t>
  </si>
  <si>
    <t>Số doanh thu  Q3-năm 2012</t>
  </si>
  <si>
    <t xml:space="preserve">     Số doanh thu      Q3 năm  2013</t>
  </si>
  <si>
    <t xml:space="preserve">       Giá vốn         Q3-năm 2012</t>
  </si>
  <si>
    <t xml:space="preserve">       DT HĐTC        Q3-năm 2012</t>
  </si>
  <si>
    <t xml:space="preserve">       CPTC       Q3-năm 2012</t>
  </si>
  <si>
    <t xml:space="preserve">    Thu nhập khác Q3-năm 2012</t>
  </si>
  <si>
    <t xml:space="preserve">    Chi phí khác Q3-năm 2012</t>
  </si>
  <si>
    <t>Số lợi nhuận nămQ3- 2012</t>
  </si>
  <si>
    <t xml:space="preserve">     Giá vốn        Q3-năm  2013</t>
  </si>
  <si>
    <t xml:space="preserve">     DT HĐTC      Q3-năm 2013</t>
  </si>
  <si>
    <t xml:space="preserve">          CPTC          Q3-năm 2013</t>
  </si>
  <si>
    <t xml:space="preserve">    Thu nhập khác Q3-năm 2013</t>
  </si>
  <si>
    <t xml:space="preserve">    Chi phí khác Q3-năm 2013</t>
  </si>
  <si>
    <t>Số lợi nhuận năm Q3- 2013</t>
  </si>
  <si>
    <t>TP. Hồ Chí Minh,  ngày 19 tháng 10 năm 2013</t>
  </si>
  <si>
    <t>Các nghiệp vụ phát sinh bằng ngoại tệ được hạch toán theo tỷ giá hối đoái vào ngày phát sinh nghiệp vụ. Các khoản mục tiền và công nợ có gốc ngoại tệ được chuyển đổi sang đồng tiền hạch toán theo tỷ giá hối đoái vào ngày lập bảng cân đối kế toán. Tất cả các khoản chênh lệch tỷ giá phát sinh trong quá trình thanh toán hoặc chuyển đổi vào cuối niên độ được ghi nhận trong báo cáo kết quả hoạt động kinh doanh trong kỳ.</t>
  </si>
  <si>
    <t>4.2- Chính sách kế toán đối với hàng tồn kho</t>
  </si>
  <si>
    <t>* Nguyên tắc đánh giá hàng tồn kho;</t>
  </si>
  <si>
    <t>Hàng tồn kho được hạch toán theo giá gốc. Trường hợp giá trị thuần có thể thực hiện được thấp hơn giá gốc thì hạch toán theo giá trị thuần có thể thực hiện được</t>
  </si>
  <si>
    <t>Giá gốc hàng tồn kho bao gồm: Chi phí mua, chi phí chế biến và các chi phí liên quan trực tiếp khác phát sinh để có được hàng tồn kho ở thời điểm và trạng thái hiện tại.</t>
  </si>
  <si>
    <t>Lũy kế từ đầu năm đến cuối quý này (Năm trước)</t>
  </si>
  <si>
    <t>Lũy kế từ đầu năm đến cuối quý này (Năm nay)</t>
  </si>
  <si>
    <t>Chi phí mua của hàng tồn kho bao gồm giá mua, các loại thuế không được hoàn lại, chi phí vận chuyển, bốc xếp, bảo quản trong qúa trình mua hàng và các chi phí khác có liên quan trực tiếp đến việc mua hàng tồn kho. Các khoản chiết khấu thương mại và giảm giá hàng mua do hàng mua không đúng quy cách, phẩm chất được trừ khỏi chi phí mua.</t>
  </si>
  <si>
    <t>* Phương pháp xác định giá trị hàng tồn kho cuối kỳ.</t>
  </si>
  <si>
    <t>Giá trị hàng tồn kho được xác định theo phương pháp bình quân gia quyền.</t>
  </si>
  <si>
    <t>* Phương pháp hạch toán hàng tồn kho.</t>
  </si>
  <si>
    <t>4.3 Nguyên tắc ghi nhận các khoản thu thương mại và phải thu khác</t>
  </si>
  <si>
    <t>* Nguyên tắc ghi nhận</t>
  </si>
  <si>
    <t>Các khoản phải thu thương mại, phải thu khác được ghi nhận theo giá gốc thể hiện trên hóa đơn chứng từ, trừ các khoản dự phòng nợ phải thu khó đòi được tính vào thời điểm cuối niên độ tài chính.</t>
  </si>
  <si>
    <t>* Nguyên tắc dự phòng phải thu khó đòi</t>
  </si>
  <si>
    <t xml:space="preserve">BÁO CÁO KẾT QUẢ HOẠT ĐỘNG KINH DOANH </t>
  </si>
  <si>
    <t>Các khoản mục thuế phải nộp thể hiện trên báo cáo tài chính là tổng số thuế dự kiến phải nộp cho niên độ báo cáo. Các sai biệt giữa số thuế dự kiến và số thuế theo quyết toán (nếu có) sẽ được điều chỉnh ngay sau khi nhận được biên bản quyết toán thuế.</t>
  </si>
  <si>
    <t>Dự phòng phải thu khó đòi được lập cho các khoản nợ phải thu quá hạn thanh toán hoặc các khoản nợ có bằng chứng chắc chắn là không thu được.</t>
  </si>
  <si>
    <t>4.4- Nguyên tắc ghi nhận và khấu hao TSCĐ</t>
  </si>
  <si>
    <t>* Nguyên tắc ghi nhận nguyên giá tài sản cố định hữu hình</t>
  </si>
  <si>
    <t>Tài sản cố định hữu hình được xác định giá trị ban đầu theo nguyên giá. Nguyên giá là toàn bộ các chi phí mà doanh nghiệp bỏ ra để có được tài sản cố định hữu hình tính đến thời điểm đưa tài sản đó vào trạng thái sử dụng.</t>
  </si>
  <si>
    <t>* Nguyên tắc ghi nhận nguyên giá tài sản cố định vô hình.</t>
  </si>
  <si>
    <t xml:space="preserve"> - Tăng, giảm hàng tồn kho</t>
  </si>
  <si>
    <t>Tài sản cố định vô hình được xác định giá trị ban đầu theo nguyên giá. Nguyên giá là toàn bộ các chi phí mà doanh nghiệp bỏ ra để có được tài sản cố định vô hình tính đến thời điểm đưa tài sản đó vào trạng thái sử dụng theo dự tính.</t>
  </si>
  <si>
    <t>* Phương pháp khấu hao</t>
  </si>
  <si>
    <t>Nguyên giá tài sản cố định được khấu hao theo phương pháp đường thẳng trong suốt thời gian hữu dụng dự tính của tài sản. Tỷ lệ khấu hao áp dụng theo quy định tại Quyết định 206/2003/QĐ-BTC ngày 12/12/2003 của Bộ Tài Chính.</t>
  </si>
  <si>
    <t>* Thời gian khấu hao ước tính cho một số nhóm tài sản như sau:</t>
  </si>
  <si>
    <t>Tên tài sản</t>
  </si>
  <si>
    <t>Năm sử dụng</t>
  </si>
  <si>
    <t>Nhà cửa vật kiến trúc</t>
  </si>
  <si>
    <t>Máy móc thiết bị</t>
  </si>
  <si>
    <t>Phương tiện vận tải</t>
  </si>
  <si>
    <t>Thiết bị dụng cụ quản lý</t>
  </si>
  <si>
    <t>Tài sản cố định khác</t>
  </si>
  <si>
    <t>4.5 Chi phí trả trước</t>
  </si>
  <si>
    <t>Chi phí trả trước chủ yếu là cộng cụ dụng cụ chờ kết chuyển, tiền lương tháng 13 và các chi phí phát sinh như bảo hiểm, chi phí quảng cáo, chi phí sửa chữa máy móc thiết bị, … thời gian dự kiến phân bổ váo chi phí hoạt động kinh doanh ở các niên độ tài chính tiếp theo là 1-2 năm.</t>
  </si>
  <si>
    <t>4.6 Ghi nhận các khoản phải trả thương mại và phải trả khác</t>
  </si>
  <si>
    <t>Nợ phải trả xác định nghĩa vụ hiện tại của doanh nghiệp khi doanh nghiệp nhận về một tài sản, tham gia một cam kết hoặc phát sinh các nghĩa vụ pháp lý.</t>
  </si>
  <si>
    <t>4.7 Thuế thu nhập doanh nghiệp</t>
  </si>
  <si>
    <t>4.8 Nguyên tắc ghi nhận doanh thu.</t>
  </si>
  <si>
    <t xml:space="preserve">Doanh thu được xác định theo giá trị hợp lý của các khoản đã thu hoặc sẽ thu được. Trong hầu hết các trường hợp doanh thu được ghi nhận khi chuyển giao cho người mua phần lớn rủi ro và lợi ích kinh tế gắn liền với quyền sở hữu hàng hóa. </t>
  </si>
  <si>
    <t xml:space="preserve">4.9 Chính sách kế toán đối với chi phí lãi vay </t>
  </si>
  <si>
    <t>5- Thông tin bổ sung cho các khoản mục trình bày trong Bảng cân đối kế toán.</t>
  </si>
  <si>
    <t>5.1- Tiền</t>
  </si>
  <si>
    <t>- Tiền mặt</t>
  </si>
  <si>
    <t xml:space="preserve">- Tiền gửi ngân hàng </t>
  </si>
  <si>
    <t>- Tiền đang chuyển</t>
  </si>
  <si>
    <t>5.2- Các khoản phải thu ngắn hạn</t>
  </si>
  <si>
    <t>5.3- Hàng tồn kho</t>
  </si>
  <si>
    <t>5.7- Tăng, giảm tài sản cố định hữu hình</t>
  </si>
  <si>
    <t>Tổng cộng</t>
  </si>
  <si>
    <t>6- Thông tin bổ sung cho các khoản mục trình bày trong Báo cáo kết quả hoạt động kinh doanh</t>
  </si>
  <si>
    <t>6.1- Tổng doanh thu bán hàng và cung cấp dịch vụ</t>
  </si>
  <si>
    <t>- Doanh thu bán hàng hóa</t>
  </si>
  <si>
    <t>- Doanh thu cung cấp dịch vụ</t>
  </si>
  <si>
    <t>6.3- Doanh thu hoạt động tài chính</t>
  </si>
  <si>
    <t xml:space="preserve">6.4- Chi phí tài chính </t>
  </si>
  <si>
    <t>4- Các chính sách kế toán áp dụng</t>
  </si>
  <si>
    <t>Tiền bao gồm tiền tại quỹ, tiền đang chuyển và các khoản ký gửi không kỳ hạn. Tổng cộng tiền là các khoản đầu tư ngắn hạn không quá 3 tháng, có khả năng chuyển đổi dễ dàng thành một lượng tiền xác định và không có nhiều rủi ro trong chuyển đổi thành tiền.</t>
  </si>
  <si>
    <t xml:space="preserve">Ñôn vò  tính:ñoàng Vieät Nam </t>
  </si>
  <si>
    <t>CTY COÅ PHAÀN HÖNG ÑAÏO CONTAINER</t>
  </si>
  <si>
    <t>----oOo----</t>
  </si>
  <si>
    <t>MST 0301411035</t>
  </si>
  <si>
    <t>BAÙO CAÙO TAØI CHÍNH</t>
  </si>
  <si>
    <t>12</t>
  </si>
  <si>
    <t>{30=20+(21-22)-(24+25)}</t>
  </si>
  <si>
    <t>52</t>
  </si>
  <si>
    <t>70</t>
  </si>
  <si>
    <t xml:space="preserve">6. Quyõ döï phoøng trôï caáp maát vieäc laøm </t>
  </si>
  <si>
    <t>( Đơn vị tính : Đồng)</t>
  </si>
  <si>
    <t xml:space="preserve">1. Giao dịch và số dư với bên liên quan </t>
  </si>
  <si>
    <t xml:space="preserve">Công nợ phải thu Công ty CP CK-VT-TM Đại Hưng </t>
  </si>
  <si>
    <t>Phải thu tiền mua hàng hóa và dịch vụ</t>
  </si>
  <si>
    <t>Cộng</t>
  </si>
  <si>
    <t>Công nợ phải trả Công ty CP CK-VT-TM Đại Hưng</t>
  </si>
  <si>
    <t xml:space="preserve"> Phải trả khoản tiền vay</t>
  </si>
  <si>
    <t xml:space="preserve"> Phải trả tiền bán hàng và cung cấp dịch vụ</t>
  </si>
  <si>
    <t xml:space="preserve">Phải thu khác -Chi nhánh Hà Nội </t>
  </si>
  <si>
    <t xml:space="preserve">Các khoản tạm ứng tại chi nhánh Hải Phòng </t>
  </si>
  <si>
    <t>Tại ngày 01/01/2013</t>
  </si>
  <si>
    <t xml:space="preserve">7. Quyõ döï phoøng phaûi traû daøi haïn </t>
  </si>
  <si>
    <t>V.01</t>
  </si>
  <si>
    <t>V.02</t>
  </si>
  <si>
    <t xml:space="preserve">3. Phaûi thu noäi boä ngaén haïn </t>
  </si>
  <si>
    <t>V.03</t>
  </si>
  <si>
    <t>V.09</t>
  </si>
  <si>
    <t xml:space="preserve">2. Thueá GTGT ñöôïc khaáu tröø </t>
  </si>
  <si>
    <t xml:space="preserve">3. Thueá vaø caùc khoaûn khaùc phaûi thu cuûa NN </t>
  </si>
  <si>
    <t>V.05</t>
  </si>
  <si>
    <t xml:space="preserve"> - Thuê tài chính trong năm</t>
  </si>
  <si>
    <t xml:space="preserve"> - Mua lại TSCĐ thuê tài chính</t>
  </si>
  <si>
    <t xml:space="preserve"> - Tăng khác</t>
  </si>
  <si>
    <t xml:space="preserve"> - Trả lại TSCĐ thuê tài chính</t>
  </si>
  <si>
    <t>Nguyên giá TSCĐ thuê tài chính</t>
  </si>
  <si>
    <t>Giá trị hao mòn luỹ kế</t>
  </si>
  <si>
    <t>Nguyên giá tài sản cố định vô hình</t>
  </si>
  <si>
    <t>Giá trị hao mòn lũy kế</t>
  </si>
  <si>
    <t>Chi phí trả trước dài hạn - Văn phòng công ty</t>
  </si>
  <si>
    <t>Chi phí trả trước dài hạn - chi nhánh Đà Nẵng</t>
  </si>
  <si>
    <t>Chi phí trả trước dài hạn - chi nhánh Bình Dương</t>
  </si>
  <si>
    <t>Chi phí trả trước dài hạn - chi nhánh Nha Trang</t>
  </si>
  <si>
    <t>Chi phí trả trước dài hạn - chi nhánh Hà Nội</t>
  </si>
  <si>
    <t>Chi phí trả trước dài hạn  - chi nhánh Hải Phòng</t>
  </si>
  <si>
    <t>Dư Có TK 141</t>
  </si>
  <si>
    <t xml:space="preserve">2. Voán kinh doanh ôû ñôn vò tröïc thuoäc </t>
  </si>
  <si>
    <t>3. Phaûi thu noäi boä daøi haïn</t>
  </si>
  <si>
    <t>V.06</t>
  </si>
  <si>
    <t>V.07</t>
  </si>
  <si>
    <t>V.08</t>
  </si>
  <si>
    <t>V.10</t>
  </si>
  <si>
    <t>V.11</t>
  </si>
  <si>
    <t>V.12</t>
  </si>
  <si>
    <t>4. Döï phoøng  giaûm giaù ñaàu tö taøi chính daøi haïn khaùc (*)</t>
  </si>
  <si>
    <t>V.13</t>
  </si>
  <si>
    <t>V.14</t>
  </si>
  <si>
    <t>V.21</t>
  </si>
  <si>
    <t>V.15</t>
  </si>
  <si>
    <t xml:space="preserve">5. Phaûi traû ngöôøi lao ñoäng </t>
  </si>
  <si>
    <t>9. Caùc khoaûn phaûi traû ,phaûi noäp ngaén haïn khaùc</t>
  </si>
  <si>
    <t>V.16</t>
  </si>
  <si>
    <t>V.17</t>
  </si>
  <si>
    <t>V.18</t>
  </si>
  <si>
    <t>V.19</t>
  </si>
  <si>
    <t>V.20</t>
  </si>
  <si>
    <t>V.22</t>
  </si>
  <si>
    <t xml:space="preserve">3. Voán khaùc cuûa chuû sôû höõu </t>
  </si>
  <si>
    <t>4. Coå phieáu quyõ ( * )</t>
  </si>
  <si>
    <t xml:space="preserve">5. Cheânh leäch ñaùnh giaù laïi taøi saûn </t>
  </si>
  <si>
    <t>6. Cheânh leäch tyû gia hoái ñoaùi</t>
  </si>
  <si>
    <t xml:space="preserve">- Giá vốn hàng hóa, thành phẩm </t>
  </si>
  <si>
    <t xml:space="preserve">- Giá vốn dịch vụ đã cung cấp </t>
  </si>
  <si>
    <t>Lãi tiền gửi ngân hàng</t>
  </si>
  <si>
    <t>Chi phí lãi vay</t>
  </si>
  <si>
    <t>Khoản khác</t>
  </si>
  <si>
    <t xml:space="preserve">6.5- Thu nhập khác </t>
  </si>
  <si>
    <t>Thanh lý, nhượng bán tài sản cố định</t>
  </si>
  <si>
    <t xml:space="preserve">6.6- Chi phí khác </t>
  </si>
  <si>
    <t>Giá trị còn lại của TSCĐ thanh lý, nhượng bán</t>
  </si>
  <si>
    <t xml:space="preserve">Ngân hàng  SHB – CN Đà Nẵng </t>
  </si>
  <si>
    <t xml:space="preserve">Ngân hàng PGB - CN Nha Trang </t>
  </si>
  <si>
    <t>QUYÙ 3 NAÊM 2013</t>
  </si>
  <si>
    <t>Quý 3-2013</t>
  </si>
  <si>
    <t xml:space="preserve"> 30-09-2013</t>
  </si>
  <si>
    <t>Quý 3-2012</t>
  </si>
  <si>
    <t xml:space="preserve"> 30-09-2012</t>
  </si>
  <si>
    <r>
      <t xml:space="preserve">Ngân hàng Techcombank  – CN Hải Phòng </t>
    </r>
    <r>
      <rPr>
        <b/>
        <sz val="10"/>
        <rFont val="Arial"/>
        <family val="2"/>
      </rPr>
      <t/>
    </r>
  </si>
  <si>
    <t xml:space="preserve">Ngân hàng TMCP Sài Gòn Hà Nội ( SHB) - CN BDG </t>
  </si>
  <si>
    <t xml:space="preserve">Ngân hàng TMCP Sài Gòn Hà Nội ( SHB) - CN DAD </t>
  </si>
  <si>
    <t>Tại ngày 30/06/2013</t>
  </si>
  <si>
    <t xml:space="preserve">6.7- Chi phí thuế thu nhập hiện hành </t>
  </si>
  <si>
    <t>Thuế suất thuế thu nhập doanh nghiệp</t>
  </si>
  <si>
    <t>Thuế thu nhập doanh nghiệp hiện hành</t>
  </si>
  <si>
    <t>Thuế thu nhập hoãn lại</t>
  </si>
  <si>
    <t>Tổng cộng thuế thu nhập doanh nghiệp</t>
  </si>
  <si>
    <t xml:space="preserve">THÔNG TIN KHÁC </t>
  </si>
  <si>
    <t>Không có sự kiện quan trọng nào xảy ra sau ngày kết thúc niên độ kế toán yêu cầu phải điều chỉnh hoặc công bố trên báo cáo tài chính.</t>
  </si>
  <si>
    <r>
      <t>* N</t>
    </r>
    <r>
      <rPr>
        <sz val="10"/>
        <rFont val="Arial"/>
        <family val="2"/>
      </rPr>
      <t>guyên tắc xác định các khoản tổng cộng tiền</t>
    </r>
  </si>
  <si>
    <t>Góp vốn trong năm</t>
  </si>
  <si>
    <t>Lãi trong năm</t>
  </si>
  <si>
    <t>Cổ phiếu quỹ</t>
  </si>
  <si>
    <t>7. Quyõ ñaàu tö phaùt trieån</t>
  </si>
  <si>
    <t>8. Quyõ döï phoøng taøi chính</t>
  </si>
  <si>
    <t>9. Quyõ khaùc thuoäc voán chuû sôû höõu</t>
  </si>
  <si>
    <t>10. Lôïi nhuaän sau thueá chöa phaân phoái</t>
  </si>
  <si>
    <t xml:space="preserve">11. Nguoàn voán ñaàu tö XDCB </t>
  </si>
  <si>
    <t>V.23</t>
  </si>
  <si>
    <t xml:space="preserve">     3. Haøng hoùa nhaän baùn hoä ,nhaän kyù göûi, kyù cöôïc  </t>
  </si>
  <si>
    <t xml:space="preserve">6. Döï toaùn chi söï nghieäp, döï aùn </t>
  </si>
  <si>
    <t xml:space="preserve">  Keá toaùn tröôûng</t>
  </si>
  <si>
    <t>STT</t>
  </si>
  <si>
    <t>Đvt: Đồng</t>
  </si>
  <si>
    <t>Thuyết  minh</t>
  </si>
  <si>
    <t>I. Lưu chuyển tiền từ hoạt động kinh doanh</t>
  </si>
  <si>
    <t>Lưu chuyển tiền thuần từ hoạt động kinh doanh</t>
  </si>
  <si>
    <t>Công ty CP Hưng Đạo Container được thành lập theo Giấy chứng nhận đăng ký kinh doanh số 4103000193 ngày 30 tháng 10 năm 2000 và Giấy chứng nhận đăng ký thay đổi lần 11 ngày 12 tháng 07 năm 2011 của Sở kế hoạch và Đầu tư Thành phố Hồ Chí Minh cấp.</t>
  </si>
  <si>
    <t>Lưu chuyển tiền thuần từ hoạt động đầu tư</t>
  </si>
  <si>
    <t>III. Lưu chuyển tiền từ hoạt động tài chính</t>
  </si>
  <si>
    <t>2.Tiền chi trả vốn góp cho các chủ sở hữu, mua lại cổ phiếu của doanh nghiệp đã phát hành</t>
  </si>
  <si>
    <t>6. Cổ tức, lợi nhuận đã trả cho chủ sở hữu</t>
  </si>
  <si>
    <t>Lưu chuyển tiền thuần từ hoạt động tài chính</t>
  </si>
  <si>
    <t>( Ký, họ tên)</t>
  </si>
  <si>
    <t>(Ký, họ tên, đóng dấu)</t>
  </si>
  <si>
    <t>CÔNG TY HƯNG ĐẠO CONTAINER</t>
  </si>
  <si>
    <t>(Ban hành kèm theo QĐ số 15/2006/QĐ-BTC</t>
  </si>
  <si>
    <t>BẢN THUYẾT MINH BÁO CÁO TÀI CHÍNH</t>
  </si>
  <si>
    <t>1- Đặc điểm hoạt động của doanh nghiệp</t>
  </si>
  <si>
    <t>1.1- Hình thức sở hữu vốn</t>
  </si>
  <si>
    <t xml:space="preserve">    Niên độ kế toán của công ty bắt đầu từ ngày 01/01, kết thúc vào ngày 31/12 hàng năm</t>
  </si>
  <si>
    <t xml:space="preserve">    Đơn vị tiền tệ sử dụng trong ghi chép kế toán: Đồng Việt Nam </t>
  </si>
  <si>
    <t>3- Chuẩn mực và Chế độ kế toán áp dụng</t>
  </si>
  <si>
    <t>3.1- Chế độ kế toán áp dụng</t>
  </si>
  <si>
    <t>4112</t>
  </si>
  <si>
    <t>0301411035</t>
  </si>
  <si>
    <t xml:space="preserve">          Ngöôøi laäp bieåu                                                                    </t>
  </si>
  <si>
    <t xml:space="preserve">        Traàn Thò Thuùy </t>
  </si>
  <si>
    <t>Tiền thuế TNDN năm 2006-2009 bị phạt</t>
  </si>
  <si>
    <t>Bất động sản đầu tư</t>
  </si>
  <si>
    <t>Nợ dài hạn</t>
  </si>
  <si>
    <t>Doanh thu bán hàng và cung cấp dịch vụ</t>
  </si>
  <si>
    <t>Giá vốn hàng bán</t>
  </si>
  <si>
    <t>Doanh thu hoạt động tài chính</t>
  </si>
  <si>
    <t>Chi phí quản lý doanh nghiệp</t>
  </si>
  <si>
    <t>Lợi nhuận thuần từ hoạt động kinh doanh</t>
  </si>
  <si>
    <t>Thu nhập khác</t>
  </si>
  <si>
    <t>Chi phí khác</t>
  </si>
  <si>
    <t>Phải thu khác Công ty cổ phần Sài gòn Chấn Phát</t>
  </si>
  <si>
    <t>Phải thu khác Công ty Cái Mép</t>
  </si>
  <si>
    <t>Các khoản phải thu khác văn phòng công ty</t>
  </si>
  <si>
    <t>Thuế GTGT được khấu trừ của khoản thuê tài chính</t>
  </si>
  <si>
    <t>Phải thu khác -Chi nhánh Bình Dương</t>
  </si>
  <si>
    <t>Các khoản tạm ứng tại chi nhánh Bình Dương</t>
  </si>
  <si>
    <t>Số tiền  (VND)</t>
  </si>
  <si>
    <t>Tỉ lệ %</t>
  </si>
  <si>
    <t>Vốn đầu tư thực tế</t>
  </si>
  <si>
    <t>Jun Takagi</t>
  </si>
  <si>
    <t>Các khoản tạm ứng tại chi nhánh Nha Trang</t>
  </si>
  <si>
    <t xml:space="preserve"> Năm 2013</t>
  </si>
  <si>
    <t xml:space="preserve">Các khoản tạm ứng tại văn phòng công ty </t>
  </si>
  <si>
    <t xml:space="preserve"> - Tăng do chuyển từ TS thuê TC sang</t>
  </si>
  <si>
    <r>
      <t xml:space="preserve">Ngân hàng  Indovina – CN Hải Phòng </t>
    </r>
    <r>
      <rPr>
        <b/>
        <sz val="10"/>
        <rFont val="Arial"/>
        <family val="2"/>
      </rPr>
      <t/>
    </r>
  </si>
  <si>
    <t xml:space="preserve"> - Tăng do điều chuyển giữa các chi nhánh</t>
  </si>
  <si>
    <t xml:space="preserve"> - Giảm do điều chuyển</t>
  </si>
  <si>
    <t>1. Phải trả dài hạn người bán</t>
  </si>
  <si>
    <t>2. Phải trả dài hạn nội bộ</t>
  </si>
  <si>
    <t>3. Phải trả dài hạn khác</t>
  </si>
  <si>
    <t>4. Vay và nợ dài hạn</t>
  </si>
  <si>
    <t>5. Thuế thu nhập hoãn lại phải trả</t>
  </si>
  <si>
    <t>6. Quỹ dự phòng trợ cấp mất việc làm</t>
  </si>
  <si>
    <t xml:space="preserve">V. Lợi thế thương mại </t>
  </si>
  <si>
    <t>7. Quỹ dự phòng phải trả dài hạn</t>
  </si>
  <si>
    <t>B. VỐN CHỦ SỞ HỮU   (  400 = 410 + 420 )</t>
  </si>
  <si>
    <t>I. Vốn chủ sở hữu</t>
  </si>
  <si>
    <t>1. Vốn đầu tư của chủ sở hữu</t>
  </si>
  <si>
    <t>2. Thặng dư vốn cổ phần</t>
  </si>
  <si>
    <t>4. Cổ phiếu quỹ ( * )</t>
  </si>
  <si>
    <t>5. Chênh lệch đánh giá lại tài sản</t>
  </si>
  <si>
    <t>6. Chênh lệch tỷ giá hối đoái</t>
  </si>
  <si>
    <t>7. Quỹ đầu tư phát triển</t>
  </si>
  <si>
    <t>8. Quỹ dự phòng tài chính</t>
  </si>
  <si>
    <t>9. Quỹ khác thuộc vốn chủ sở hữu</t>
  </si>
  <si>
    <t>Tại ngày 01/01/2013</t>
  </si>
  <si>
    <t>10. Lợi nhuận sau thuế chưa phân phối</t>
  </si>
  <si>
    <t xml:space="preserve">11. Nguồn vốn đầu tư XDCB </t>
  </si>
  <si>
    <t>II. Nguồn kinh phí và quỹ khác</t>
  </si>
  <si>
    <t>1. Quỹ khen thưởng phúc lợi</t>
  </si>
  <si>
    <t xml:space="preserve">2. Nguồn kinh phí </t>
  </si>
  <si>
    <t>3. Nguồn kinh phí đã hình thành TSCĐ</t>
  </si>
  <si>
    <t>Ngân hàng  Indovina – CN Chợ Lớn</t>
  </si>
  <si>
    <t xml:space="preserve">Ngân hàng  Indovina – CN Hà Nội </t>
  </si>
  <si>
    <t>TỔNG CỘNG NGUỒN VỐN (430=300+400)</t>
  </si>
  <si>
    <t>CÁC CHỈ TIÊU NGOÀI BẢNG CÂN ĐỐI KẾ TOÁN</t>
  </si>
  <si>
    <t xml:space="preserve">Số dư cuối kỳ này </t>
  </si>
  <si>
    <t>1. Tài sản thuê ngoài</t>
  </si>
  <si>
    <t>2. Vật tư hàng hóa nhận giữ hộ, nhận gia công</t>
  </si>
  <si>
    <t>4. Nợ khó đòi đã sử lý</t>
  </si>
  <si>
    <t>5. Ngoại tệ các loại</t>
  </si>
  <si>
    <t>6. Dự toán chi sự nghiện, dự án</t>
  </si>
  <si>
    <t>Giám đốc</t>
  </si>
  <si>
    <t xml:space="preserve">   3. Hàng hóa nhận bán hộ, nhận ký quỹ, ký cược</t>
  </si>
  <si>
    <t>TÀI SẢN</t>
  </si>
  <si>
    <t>TÊN TÀI KHOẢN</t>
  </si>
  <si>
    <t>SỐ DƯ ĐẦU KỲ</t>
  </si>
  <si>
    <t>NỢ</t>
  </si>
  <si>
    <t>CÓ</t>
  </si>
  <si>
    <t>PHÁT SINH TRONG KỲ</t>
  </si>
  <si>
    <t xml:space="preserve">NỢ </t>
  </si>
  <si>
    <t>SỐ DƯ CUỐI KỲ</t>
  </si>
  <si>
    <t>BẢNG CÂN ĐỐI TÀI KHOẢN</t>
  </si>
  <si>
    <t>Mai Hoàng Tuấn</t>
  </si>
  <si>
    <t>105/9B Điện biên Phủ, P 17, Q.Bình Thạnh</t>
  </si>
  <si>
    <t>Quý này năm nay</t>
  </si>
  <si>
    <t>Quý này năm trước</t>
  </si>
  <si>
    <t>Số lũy kế từ đầu năm đến cuối quý này (Năm nay)</t>
  </si>
  <si>
    <t>Số lũy kế từ đầu năm đến cuối quý này (Năm trước)</t>
  </si>
  <si>
    <t xml:space="preserve">5.8- Tăng, giảm tài sản cố định thuê tài chính </t>
  </si>
  <si>
    <t xml:space="preserve"> - Mua lại TSCĐ thuê TC</t>
  </si>
  <si>
    <t xml:space="preserve"> - Lý do khác </t>
  </si>
  <si>
    <t>5.9- Tăng, giảm tài sản cố định vô hình</t>
  </si>
  <si>
    <t>Chi phí thuê đất</t>
  </si>
  <si>
    <t>QSD đất CN Bình Dương</t>
  </si>
  <si>
    <t>QSD đất CN Hà Nội</t>
  </si>
  <si>
    <t>5.10- Chi phí xây dựng cơ bản dở dang</t>
  </si>
  <si>
    <t xml:space="preserve">5.11- Chi phí trả trước dài hạn </t>
  </si>
  <si>
    <t xml:space="preserve">5.12- Tài sản dài hạn khác  </t>
  </si>
  <si>
    <t>Ký cược, ký quỹ dài hạn</t>
  </si>
  <si>
    <t>Công ty cho thuê Tài chính Quốc tế Việt Nam</t>
  </si>
  <si>
    <t>Các khoản vay ngắn hạn và nợ dài hạn đến hạn trả</t>
  </si>
  <si>
    <t>Ngân hàng Sài Gòn Công Thương</t>
  </si>
  <si>
    <t xml:space="preserve">Ngân hàng VIETBANK </t>
  </si>
  <si>
    <t>Công ty cho thuê Tài chính Quốc tế</t>
  </si>
  <si>
    <t>5.13 Vay ngắn hạn</t>
  </si>
  <si>
    <t xml:space="preserve"> Thuế Giá trị gia tăng </t>
  </si>
  <si>
    <t xml:space="preserve"> Thuế Thu nhập doanh nghiệp </t>
  </si>
  <si>
    <t xml:space="preserve"> Thuế Thu nhập cá nhân </t>
  </si>
  <si>
    <t xml:space="preserve"> Thuế khác </t>
  </si>
  <si>
    <t xml:space="preserve">5.14- Thuế và các khỏan phải nộp Nhà Nước </t>
  </si>
  <si>
    <t>Tài sản thừa chờ giải quyết</t>
  </si>
  <si>
    <t>Bảo hiểm y tế</t>
  </si>
  <si>
    <t>Doanh thu chưa thực hiện</t>
  </si>
  <si>
    <t>Các khoản phải trả, phải nộp khác</t>
  </si>
  <si>
    <t>5.15 Các khoản phải trả phải nộp khác</t>
  </si>
  <si>
    <t>Ngân hàng TM CP Đại Á</t>
  </si>
  <si>
    <t xml:space="preserve">Thuế xuất, nhập khẩu </t>
  </si>
  <si>
    <t xml:space="preserve">Bảo hiểm thất nghiệp </t>
  </si>
  <si>
    <t xml:space="preserve">Dương Thi Hằng </t>
  </si>
  <si>
    <t>Lotus- mekong river equity fund</t>
  </si>
  <si>
    <t>5.16 Vay dài hạn và nợ dài hạn</t>
  </si>
  <si>
    <t>5.17- Vốn chủ sở hữu</t>
  </si>
  <si>
    <t>Tên cổ đông</t>
  </si>
  <si>
    <t xml:space="preserve">Cổ đông sáng lập </t>
  </si>
  <si>
    <t>Trần Văn Hùng</t>
  </si>
  <si>
    <t>Dương Công Phùng</t>
  </si>
  <si>
    <t>Phan Văn Hiếu</t>
  </si>
  <si>
    <t>Trần Thị Xuân Thảo</t>
  </si>
  <si>
    <t>Nguyễn Văn Trinh</t>
  </si>
  <si>
    <t xml:space="preserve">Cổ đông khác </t>
  </si>
  <si>
    <t xml:space="preserve">Cổ đông sở hữu trê 5% vốn điều lệ </t>
  </si>
  <si>
    <t xml:space="preserve">Cổ phiếu quỹ </t>
  </si>
  <si>
    <t>Đơn vị tính : Đồng Việt Nam</t>
  </si>
  <si>
    <t>Số đầu kỳ</t>
  </si>
  <si>
    <t>Số cuối kỳ</t>
  </si>
  <si>
    <t>Thuyết minh</t>
  </si>
  <si>
    <t>A. TÀI SẢN NGẮN HẠN (100)=110+120+130+140+150</t>
  </si>
  <si>
    <t>I. Tiền và các khoản tương đương tiền</t>
  </si>
  <si>
    <t>1. Tiền</t>
  </si>
  <si>
    <t>2. Các khoản tương đương tiền</t>
  </si>
  <si>
    <t>II. Các khoản đầu tư tài chính ngắn hạn</t>
  </si>
  <si>
    <t>1. Đầu tư ngắn hạn</t>
  </si>
  <si>
    <t>2. Dự phòng giảm giá đầu tư chứng khoán ngắn hạn(* )</t>
  </si>
  <si>
    <t xml:space="preserve">III. Các khoản phải thu </t>
  </si>
  <si>
    <t>1. Phải thu của khách hàng</t>
  </si>
  <si>
    <t>2. Trả trước cho người bán</t>
  </si>
  <si>
    <t>3. Phải thu nội bộ ngắn hạn</t>
  </si>
  <si>
    <t>4. Phải thu theo tiến độ kế hoạch hợp đồng xây dựng</t>
  </si>
  <si>
    <t>5. Các khoản phải thu khác</t>
  </si>
  <si>
    <t>6. Dự phòng khoản phải thu khó đòi (*)</t>
  </si>
  <si>
    <t>IV. Hàng tồn kho :</t>
  </si>
  <si>
    <t>1. Hàng tồn kho</t>
  </si>
  <si>
    <t>2. Dự phòng giảm giá hàng tồn kho (* )</t>
  </si>
  <si>
    <t>V. Tài sản ngắn hạn khác</t>
  </si>
  <si>
    <t>1. Chi phí trả trước ngắn hạn</t>
  </si>
  <si>
    <t xml:space="preserve">2. Thuế GTGT được khấu trừ </t>
  </si>
  <si>
    <t xml:space="preserve">3. Thuế và các khoản phải thu của NN </t>
  </si>
  <si>
    <t>3. Tài sản ngắn hạn khác</t>
  </si>
  <si>
    <t>B. TÀI SẢN DÀI HẠN</t>
  </si>
  <si>
    <t>I. CÁC KHOẢN PHẢI THU DÀI HẠN</t>
  </si>
  <si>
    <t>1.Phải thu dài hạn của khách hàng</t>
  </si>
  <si>
    <t>2. Vốn kinh doanh ở đơn vị trực thuộc</t>
  </si>
  <si>
    <t>3. Phải thu nội bộ dài hạn</t>
  </si>
  <si>
    <t>3. Phải thu dài hạn khác</t>
  </si>
  <si>
    <t>4. Dự phòng phải thu dài hạn khó đòi (*)</t>
  </si>
  <si>
    <t>II. Tài sản cố định</t>
  </si>
  <si>
    <t>1. Tài sản cố định hữu hình</t>
  </si>
  <si>
    <t xml:space="preserve">    - Nguyên giá</t>
  </si>
  <si>
    <t xml:space="preserve">    - Giá trị hao mòn lũy kế (* )</t>
  </si>
  <si>
    <t>2. Tài sản cố định thuê tài chính</t>
  </si>
  <si>
    <t>3. Tài sản cố định vô hình</t>
  </si>
  <si>
    <t>4. Chi phí xây dựng cơ bản dở dang</t>
  </si>
  <si>
    <t>III. Bất động sản đầu tư</t>
  </si>
  <si>
    <t xml:space="preserve">IV. Các khoản đầu tư tài chính dài hạn : </t>
  </si>
  <si>
    <t>1. Đầu tư vào công ty con</t>
  </si>
  <si>
    <t>2. Đầu tư vào công ty liên doanh liên kết</t>
  </si>
  <si>
    <t>3. Đầu tư dài hạn khác</t>
  </si>
  <si>
    <t>4. Dự phòng giảm giá đầu tư tài chính dài hạn (*)</t>
  </si>
  <si>
    <t>V. Tài sản dài hạn khác</t>
  </si>
  <si>
    <t>1. Chi phí trả trước dài hạn</t>
  </si>
  <si>
    <t>2. Tài sản thuế thu nhập hoãn lại</t>
  </si>
  <si>
    <t>3. Tài sản dài hạn khác</t>
  </si>
  <si>
    <t>TỔNG CỘNG TÀI SẢN (270= 100 + 200 )</t>
  </si>
  <si>
    <t>CÔNG TY CP HƯNG ĐẠO CONTAINER</t>
  </si>
  <si>
    <t xml:space="preserve"> Mẫu số B 09-DN</t>
  </si>
  <si>
    <t>MST: 0301411035</t>
  </si>
  <si>
    <t>Ngày 20/03/2006 của Bộ trưởng  BTC)</t>
  </si>
  <si>
    <t>1.3- Ngành nghề kinh doanh.</t>
  </si>
  <si>
    <t>Hoạt động chính là: Mua bán container và vật tư phụ tùng, sản xuất container khô và lạnh, cho thuê kho bãi, cho thuê container và các dịch vụ đi kèm.</t>
  </si>
  <si>
    <t>2- Niên độ kế toán, đơn vị tiền tệ sử dụng trong kế toán.</t>
  </si>
  <si>
    <t>Hàng tồn kho được hạch toán theo phương pháp kê khai thường xuyên.</t>
  </si>
  <si>
    <t>05-30</t>
  </si>
  <si>
    <t>08-14</t>
  </si>
  <si>
    <t>06-10</t>
  </si>
  <si>
    <t>05-10</t>
  </si>
  <si>
    <t xml:space="preserve">Chi phí lãi vay được ghi nhận vào chi phí tài chính của niên độ </t>
  </si>
  <si>
    <t>Cộng</t>
  </si>
  <si>
    <t>- VP thuế GTGT còn được khấu trừ</t>
  </si>
  <si>
    <t>- Bình Dương thuế GTGT còn được khấu trừ</t>
  </si>
  <si>
    <t>- Hà Nội thuế GTGT còn được khấu trừ</t>
  </si>
  <si>
    <t>- Hải Phòng thuế GTGT còn được khấu trừ</t>
  </si>
  <si>
    <t>- Đà Nẵng thuế GTGT còn được khấu trừ</t>
  </si>
  <si>
    <t>- Nha Trang thuế GTGT còn được khấu trừ</t>
  </si>
  <si>
    <t>6.2- Giá vốn hàng bán</t>
  </si>
  <si>
    <t>- Giá vốn hàng bán</t>
  </si>
  <si>
    <t>Giám đốc (hoặc người ĐDPL)</t>
  </si>
  <si>
    <t>Công ty áp dụng chuẩn mực và chế độ kế toán Việt nam. Ban hành theo Quyết định 15/2006/QĐ-BTC ngày 20/03/2006 của Bộ tài Chính và các sửa đổi bổ sung được ban hành kèm theo Thông tư số 244/2009/TT-BTC</t>
  </si>
  <si>
    <t>Nguyên liệu, vật liệu tồn kho</t>
  </si>
  <si>
    <t>Công cụ, dụng cụ trong kho</t>
  </si>
  <si>
    <t xml:space="preserve">Cty CP CK VT TM Đại Hưng </t>
  </si>
  <si>
    <t>Chi phí sản xuất, kinh doanh dở dang</t>
  </si>
  <si>
    <t>Thành phẩm tồn kho</t>
  </si>
  <si>
    <t>Hàng hoá tồn kho</t>
  </si>
  <si>
    <t xml:space="preserve">5.4- Tài sản ngắn hạn khác </t>
  </si>
  <si>
    <t>5.5 Chi phí trả trước ngắn hạn</t>
  </si>
  <si>
    <t xml:space="preserve"> Chi phí trả trước ngắn hạn VP</t>
  </si>
  <si>
    <t xml:space="preserve"> Chi phí trả trườc ngắn hạn Bình Dương</t>
  </si>
  <si>
    <t>Chi phí trả trước ngắn hạn hải Phòng</t>
  </si>
  <si>
    <t xml:space="preserve"> Chi phí trả trước ngắn hạn Hà Nội</t>
  </si>
  <si>
    <t xml:space="preserve"> Chi phí trả trước ngắn hạn Đà Nẵng</t>
  </si>
  <si>
    <t xml:space="preserve">Chi phí trả trước ngắn hạn Nha Trang </t>
  </si>
  <si>
    <t>5.6- Thuế và các khoản phải thu Nhà nước</t>
  </si>
  <si>
    <t>Nhà cửa,</t>
  </si>
  <si>
    <t>Máy móc,</t>
  </si>
  <si>
    <t>Phương tiện VT,</t>
  </si>
  <si>
    <t xml:space="preserve">Thiết bị, </t>
  </si>
  <si>
    <t xml:space="preserve">Tài sản </t>
  </si>
  <si>
    <t>vật kiến trúc</t>
  </si>
  <si>
    <t xml:space="preserve"> thiết bị</t>
  </si>
  <si>
    <t>TB truyền dẫn</t>
  </si>
  <si>
    <t>dụng cụ quản lý</t>
  </si>
  <si>
    <t>cố định khác</t>
  </si>
  <si>
    <t>VND</t>
  </si>
  <si>
    <t>NGUYÊN GIÁ</t>
  </si>
  <si>
    <t>Năm 2013</t>
  </si>
  <si>
    <t>Số đầu năm 01/01/2013</t>
  </si>
  <si>
    <t>Tăng trong năm</t>
  </si>
  <si>
    <t xml:space="preserve"> - Mua sắm mới</t>
  </si>
  <si>
    <t xml:space="preserve"> - X.dựng cơ bản hoàn thành</t>
  </si>
  <si>
    <t xml:space="preserve"> - Phân loại lại</t>
  </si>
  <si>
    <t xml:space="preserve"> - Lý do khác</t>
  </si>
  <si>
    <t>Giảm trong năm</t>
  </si>
  <si>
    <t xml:space="preserve"> - Thanh lý, nhượng bán</t>
  </si>
  <si>
    <t xml:space="preserve"> - Chuyển thành công cụ, dụng cụ</t>
  </si>
  <si>
    <t>GIÁ TRỊ HAO MÒN LUỸ KẾ</t>
  </si>
  <si>
    <t xml:space="preserve"> - Trích khấu hao</t>
  </si>
  <si>
    <t>GIÁ TRỊ CÒN LẠI</t>
  </si>
  <si>
    <t>NGUỒN VỐN</t>
  </si>
  <si>
    <t>A. NỢ PHẢI TRẢ  ( 300 = 310 + 320  )</t>
  </si>
  <si>
    <t>I. Nợ ngắn hạn :</t>
  </si>
  <si>
    <t>1. Vay và nợ ngắn hạn</t>
  </si>
  <si>
    <t>2. Phải trả người bán</t>
  </si>
  <si>
    <t>4. Thuế và các khoản phải nộp nhà nước</t>
  </si>
  <si>
    <t>5. Phải trả người lao động</t>
  </si>
  <si>
    <t>61</t>
  </si>
  <si>
    <t>6. Chi phí phải trả</t>
  </si>
  <si>
    <t>7. Phải trả nội bộ</t>
  </si>
  <si>
    <t>8. Phải trả theo tiến độ kế hoạch hợp đồng xây dựng</t>
  </si>
  <si>
    <t>9. Các khoản phải trả phải nộp ngắn hạn khác</t>
  </si>
  <si>
    <t>II. Nợ dài hạn</t>
  </si>
  <si>
    <t>CHỈ TIÊU</t>
  </si>
  <si>
    <t>Mã số</t>
  </si>
  <si>
    <t>Các khoản giảm trừ trong doanh thu</t>
  </si>
  <si>
    <t>Doanh thu thuần về bán hàng và cung cấp dịch vụ ( 10 = 01-02)</t>
  </si>
  <si>
    <t>Lợi nhuận gộp về bán hàng và cung cấp dịch vụ (20=10-11)</t>
  </si>
  <si>
    <t xml:space="preserve">  Doanh thu hoạt động tài chính</t>
  </si>
  <si>
    <t xml:space="preserve"> Chi phí tài chính</t>
  </si>
  <si>
    <t xml:space="preserve"> Chi phí bán hàng</t>
  </si>
  <si>
    <t>Số cuối kỳ 30/06/2013</t>
  </si>
  <si>
    <t xml:space="preserve"> Chi phí quản lý doanh nghiệp</t>
  </si>
  <si>
    <t xml:space="preserve"> Thu nhập khác </t>
  </si>
  <si>
    <t xml:space="preserve"> Chi phí khác</t>
  </si>
  <si>
    <t xml:space="preserve"> Lợi nhuận khác (40=31-32)</t>
  </si>
</sst>
</file>

<file path=xl/styles.xml><?xml version="1.0" encoding="utf-8"?>
<styleSheet xmlns="http://schemas.openxmlformats.org/spreadsheetml/2006/main">
  <numFmts count="10">
    <numFmt numFmtId="41" formatCode="_(* #,##0_);_(* \(#,##0\);_(* &quot;-&quot;_);_(@_)"/>
    <numFmt numFmtId="43" formatCode="_(* #,##0.00_);_(* \(#,##0.00\);_(* &quot;-&quot;??_);_(@_)"/>
    <numFmt numFmtId="164" formatCode="_(* #,##0_);_(* \(#,##0\);_(* &quot;-&quot;??_);_(@_)"/>
    <numFmt numFmtId="181" formatCode="&quot;\&quot;#,##0;[Red]&quot;\&quot;\-#,##0"/>
    <numFmt numFmtId="182" formatCode="&quot;\&quot;#,##0.00;[Red]&quot;\&quot;\-#,##0.00"/>
    <numFmt numFmtId="183" formatCode="\$#,##0\ ;\(\$#,##0\)"/>
    <numFmt numFmtId="184" formatCode="&quot;\&quot;#,##0;[Red]&quot;\&quot;&quot;\&quot;\-#,##0"/>
    <numFmt numFmtId="185" formatCode="&quot;\&quot;#,##0.00;[Red]&quot;\&quot;&quot;\&quot;&quot;\&quot;&quot;\&quot;&quot;\&quot;&quot;\&quot;\-#,##0.00"/>
    <numFmt numFmtId="215" formatCode="#,##0_);\(#,##0\);&quot;-&quot;??_)"/>
    <numFmt numFmtId="216" formatCode="_(* #,##0_);_(* \(#,##0\);_(* \ _)"/>
  </numFmts>
  <fonts count="77">
    <font>
      <sz val="10"/>
      <name val="Arial"/>
    </font>
    <font>
      <sz val="10"/>
      <name val="Arial"/>
    </font>
    <font>
      <sz val="10"/>
      <name val="VNI-Times"/>
    </font>
    <font>
      <b/>
      <sz val="10"/>
      <name val="VNI-Times"/>
    </font>
    <font>
      <b/>
      <sz val="16"/>
      <name val="VNI-TIMES"/>
    </font>
    <font>
      <b/>
      <sz val="12"/>
      <name val="VNI-Times"/>
    </font>
    <font>
      <sz val="9"/>
      <name val="VNI-Times"/>
    </font>
    <font>
      <b/>
      <sz val="9"/>
      <name val="VNI-Times"/>
    </font>
    <font>
      <b/>
      <sz val="10"/>
      <color indexed="9"/>
      <name val="VNI-Times"/>
    </font>
    <font>
      <b/>
      <sz val="10"/>
      <name val="Arial"/>
    </font>
    <font>
      <b/>
      <sz val="11"/>
      <name val="VNI-Times"/>
    </font>
    <font>
      <sz val="8"/>
      <name val="Arial"/>
    </font>
    <font>
      <sz val="8"/>
      <name val="VNI-Times"/>
    </font>
    <font>
      <sz val="12"/>
      <name val="VNI-Times"/>
    </font>
    <font>
      <b/>
      <u/>
      <sz val="28"/>
      <color indexed="10"/>
      <name val="VNI-Times"/>
    </font>
    <font>
      <b/>
      <sz val="28"/>
      <color indexed="10"/>
      <name val="VNI-Times"/>
    </font>
    <font>
      <b/>
      <sz val="16"/>
      <color indexed="12"/>
      <name val="VNI-Times"/>
    </font>
    <font>
      <b/>
      <sz val="24"/>
      <color indexed="14"/>
      <name val="VNI-Times"/>
    </font>
    <font>
      <i/>
      <sz val="12"/>
      <name val="VNI-Times"/>
    </font>
    <font>
      <b/>
      <sz val="14"/>
      <color indexed="10"/>
      <name val="VNI-Times"/>
    </font>
    <font>
      <sz val="12"/>
      <color indexed="10"/>
      <name val="VNI-Times"/>
    </font>
    <font>
      <sz val="10"/>
      <name val="Arial"/>
      <family val="2"/>
    </font>
    <font>
      <b/>
      <sz val="18"/>
      <name val="Arial"/>
      <family val="2"/>
    </font>
    <font>
      <b/>
      <sz val="12"/>
      <name val="Arial"/>
      <family val="2"/>
    </font>
    <font>
      <sz val="14"/>
      <name val="뼻뮝"/>
      <family val="3"/>
      <charset val="129"/>
    </font>
    <font>
      <sz val="12"/>
      <name val="뼻뮝"/>
      <family val="1"/>
      <charset val="129"/>
    </font>
    <font>
      <sz val="12"/>
      <name val="바탕체"/>
      <family val="1"/>
      <charset val="129"/>
    </font>
    <font>
      <sz val="10"/>
      <name val="굴림체"/>
      <family val="3"/>
      <charset val="129"/>
    </font>
    <font>
      <sz val="10"/>
      <color indexed="12"/>
      <name val="VNI-Times"/>
    </font>
    <font>
      <sz val="10"/>
      <color indexed="14"/>
      <name val="VNI-Times"/>
    </font>
    <font>
      <b/>
      <sz val="8"/>
      <color indexed="81"/>
      <name val="Tahoma"/>
    </font>
    <font>
      <sz val="8"/>
      <color indexed="81"/>
      <name val="Tahoma"/>
    </font>
    <font>
      <b/>
      <i/>
      <sz val="10"/>
      <name val="VNI-Times"/>
    </font>
    <font>
      <sz val="11"/>
      <name val="VNI-Centur"/>
    </font>
    <font>
      <b/>
      <sz val="16"/>
      <name val="VNI-Centur"/>
    </font>
    <font>
      <b/>
      <sz val="11"/>
      <name val="VNI-Centur"/>
    </font>
    <font>
      <b/>
      <u/>
      <sz val="11"/>
      <name val="VNI-Helve-Condense"/>
    </font>
    <font>
      <i/>
      <sz val="11"/>
      <name val="VNI-Helve-Condense"/>
    </font>
    <font>
      <b/>
      <sz val="10"/>
      <name val="Arial"/>
      <family val="2"/>
    </font>
    <font>
      <sz val="12"/>
      <name val="Arial"/>
      <family val="2"/>
    </font>
    <font>
      <b/>
      <sz val="16"/>
      <name val="Arial"/>
      <family val="2"/>
    </font>
    <font>
      <b/>
      <sz val="14"/>
      <name val="Arial"/>
      <family val="2"/>
    </font>
    <font>
      <b/>
      <sz val="11"/>
      <name val="Arial"/>
      <family val="2"/>
    </font>
    <font>
      <b/>
      <i/>
      <sz val="11"/>
      <name val="Arial"/>
      <family val="2"/>
    </font>
    <font>
      <sz val="11"/>
      <name val="Arial"/>
      <family val="2"/>
    </font>
    <font>
      <sz val="10"/>
      <color indexed="10"/>
      <name val="Arial"/>
      <family val="2"/>
    </font>
    <font>
      <i/>
      <sz val="11"/>
      <name val="Arial"/>
      <family val="2"/>
    </font>
    <font>
      <i/>
      <sz val="10"/>
      <name val="Arial"/>
      <family val="2"/>
    </font>
    <font>
      <sz val="11"/>
      <color indexed="10"/>
      <name val="Arial"/>
      <family val="2"/>
    </font>
    <font>
      <b/>
      <sz val="11"/>
      <color indexed="10"/>
      <name val="Arial"/>
      <family val="2"/>
    </font>
    <font>
      <b/>
      <i/>
      <sz val="10"/>
      <name val="Arial"/>
      <family val="2"/>
    </font>
    <font>
      <sz val="9"/>
      <name val="Arial"/>
      <family val="2"/>
    </font>
    <font>
      <b/>
      <sz val="9"/>
      <name val="Arial"/>
      <family val="2"/>
    </font>
    <font>
      <sz val="10"/>
      <color indexed="12"/>
      <name val="Arial"/>
      <family val="2"/>
    </font>
    <font>
      <sz val="8"/>
      <name val="Arial"/>
      <family val="2"/>
    </font>
    <font>
      <b/>
      <sz val="10"/>
      <color indexed="9"/>
      <name val="Arial"/>
      <family val="2"/>
    </font>
    <font>
      <b/>
      <sz val="11"/>
      <color indexed="12"/>
      <name val="Arial"/>
      <family val="2"/>
    </font>
    <font>
      <sz val="11"/>
      <color indexed="14"/>
      <name val="Arial"/>
      <family val="2"/>
    </font>
    <font>
      <i/>
      <sz val="11"/>
      <color indexed="10"/>
      <name val="Arial"/>
      <family val="2"/>
    </font>
    <font>
      <sz val="11"/>
      <color indexed="12"/>
      <name val="Arial"/>
      <family val="2"/>
    </font>
    <font>
      <sz val="11"/>
      <color indexed="9"/>
      <name val="Arial"/>
      <family val="2"/>
    </font>
    <font>
      <i/>
      <sz val="12"/>
      <name val="Arial"/>
      <family val="2"/>
    </font>
    <font>
      <b/>
      <sz val="8"/>
      <name val="Arial"/>
      <family val="2"/>
    </font>
    <font>
      <sz val="10"/>
      <name val="Times New Roman"/>
      <family val="1"/>
    </font>
    <font>
      <b/>
      <sz val="10"/>
      <name val="Times New Roman"/>
      <family val="1"/>
    </font>
    <font>
      <sz val="11"/>
      <name val="Times New Roman"/>
      <family val="1"/>
    </font>
    <font>
      <i/>
      <sz val="10"/>
      <name val="Times New Roman"/>
      <family val="1"/>
    </font>
    <font>
      <b/>
      <u/>
      <sz val="10"/>
      <name val="Arial"/>
      <family val="2"/>
    </font>
    <font>
      <b/>
      <u val="singleAccounting"/>
      <sz val="10"/>
      <name val="Arial"/>
      <family val="2"/>
    </font>
    <font>
      <sz val="9"/>
      <name val="Arial"/>
    </font>
    <font>
      <b/>
      <sz val="9"/>
      <name val="Arial"/>
    </font>
    <font>
      <sz val="9"/>
      <name val="Times New Roman"/>
      <family val="1"/>
    </font>
    <font>
      <b/>
      <sz val="9"/>
      <name val="Times New Roman"/>
      <family val="1"/>
    </font>
    <font>
      <sz val="10"/>
      <color indexed="10"/>
      <name val="Times New Roman"/>
      <family val="1"/>
    </font>
    <font>
      <b/>
      <sz val="36"/>
      <name val="VNI-Times"/>
    </font>
    <font>
      <b/>
      <sz val="28"/>
      <name val="VNI-Times"/>
    </font>
    <font>
      <sz val="11"/>
      <color indexed="8"/>
      <name val="Calibri"/>
      <family val="2"/>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s>
  <borders count="67">
    <border>
      <left/>
      <right/>
      <top/>
      <bottom/>
      <diagonal/>
    </border>
    <border>
      <left/>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double">
        <color indexed="64"/>
      </top>
      <bottom style="hair">
        <color indexed="64"/>
      </bottom>
      <diagonal/>
    </border>
    <border>
      <left/>
      <right/>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double">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top/>
      <bottom style="hair">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64"/>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top style="hair">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8"/>
      </left>
      <right style="thin">
        <color indexed="64"/>
      </right>
      <top style="hair">
        <color indexed="8"/>
      </top>
      <bottom style="hair">
        <color indexed="8"/>
      </bottom>
      <diagonal/>
    </border>
    <border>
      <left style="thin">
        <color indexed="8"/>
      </left>
      <right style="thin">
        <color indexed="64"/>
      </right>
      <top style="hair">
        <color indexed="8"/>
      </top>
      <bottom/>
      <diagonal/>
    </border>
    <border>
      <left style="thin">
        <color indexed="64"/>
      </left>
      <right style="thin">
        <color indexed="64"/>
      </right>
      <top style="hair">
        <color indexed="8"/>
      </top>
      <bottom/>
      <diagonal/>
    </border>
    <border>
      <left style="thin">
        <color indexed="8"/>
      </left>
      <right style="thin">
        <color indexed="64"/>
      </right>
      <top/>
      <bottom/>
      <diagonal/>
    </border>
    <border>
      <left style="thin">
        <color indexed="64"/>
      </left>
      <right style="thin">
        <color indexed="64"/>
      </right>
      <top style="hair">
        <color indexed="8"/>
      </top>
      <bottom style="hair">
        <color indexed="8"/>
      </bottom>
      <diagonal/>
    </border>
    <border>
      <left style="thin">
        <color indexed="8"/>
      </left>
      <right style="thin">
        <color indexed="64"/>
      </right>
      <top style="thin">
        <color indexed="64"/>
      </top>
      <bottom style="hair">
        <color indexed="8"/>
      </bottom>
      <diagonal/>
    </border>
    <border>
      <left style="thin">
        <color indexed="8"/>
      </left>
      <right style="thin">
        <color indexed="64"/>
      </right>
      <top style="hair">
        <color indexed="8"/>
      </top>
      <bottom style="thin">
        <color indexed="8"/>
      </bottom>
      <diagonal/>
    </border>
  </borders>
  <cellStyleXfs count="31">
    <xf numFmtId="0" fontId="0" fillId="0" borderId="0"/>
    <xf numFmtId="43" fontId="1" fillId="0" borderId="0" applyFont="0" applyFill="0" applyBorder="0" applyAlignment="0" applyProtection="0"/>
    <xf numFmtId="216" fontId="51" fillId="0" borderId="0" applyFont="0" applyFill="0" applyBorder="0" applyAlignment="0" applyProtection="0"/>
    <xf numFmtId="43" fontId="21" fillId="0" borderId="0" applyFont="0" applyFill="0" applyBorder="0" applyAlignment="0" applyProtection="0"/>
    <xf numFmtId="43" fontId="76" fillId="0" borderId="0" applyFont="0" applyFill="0" applyBorder="0" applyAlignment="0" applyProtection="0"/>
    <xf numFmtId="215" fontId="1" fillId="0" borderId="0" applyFont="0" applyFill="0" applyBorder="0" applyAlignment="0" applyProtection="0"/>
    <xf numFmtId="3" fontId="21" fillId="0" borderId="0" applyFont="0" applyFill="0" applyBorder="0" applyAlignment="0" applyProtection="0"/>
    <xf numFmtId="183" fontId="21" fillId="0" borderId="0" applyFont="0" applyFill="0" applyBorder="0" applyAlignment="0" applyProtection="0"/>
    <xf numFmtId="0" fontId="21" fillId="0" borderId="0" applyFont="0" applyFill="0" applyBorder="0" applyAlignment="0" applyProtection="0"/>
    <xf numFmtId="2" fontId="21"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1" fillId="0" borderId="0"/>
    <xf numFmtId="0" fontId="2" fillId="0" borderId="0"/>
    <xf numFmtId="0" fontId="21" fillId="0" borderId="0"/>
    <xf numFmtId="0" fontId="13" fillId="0" borderId="0"/>
    <xf numFmtId="0" fontId="65" fillId="0" borderId="0" applyFill="0" applyBorder="0" applyAlignment="0" applyProtection="0">
      <protection locked="0"/>
    </xf>
    <xf numFmtId="9" fontId="1" fillId="0" borderId="0" applyFont="0" applyFill="0" applyBorder="0" applyAlignment="0" applyProtection="0"/>
    <xf numFmtId="0" fontId="21" fillId="0" borderId="1" applyNumberFormat="0" applyFont="0" applyFill="0" applyAlignment="0" applyProtection="0"/>
    <xf numFmtId="40" fontId="24" fillId="0" borderId="0" applyFont="0" applyFill="0" applyBorder="0" applyAlignment="0" applyProtection="0"/>
    <xf numFmtId="38"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10" fontId="21" fillId="0" borderId="0" applyFont="0" applyFill="0" applyBorder="0" applyAlignment="0" applyProtection="0"/>
    <xf numFmtId="0" fontId="25" fillId="0" borderId="0"/>
    <xf numFmtId="184" fontId="21" fillId="0" borderId="0" applyFont="0" applyFill="0" applyBorder="0" applyAlignment="0" applyProtection="0"/>
    <xf numFmtId="185" fontId="21" fillId="0" borderId="0" applyFont="0" applyFill="0" applyBorder="0" applyAlignment="0" applyProtection="0"/>
    <xf numFmtId="182" fontId="26" fillId="0" borderId="0" applyFont="0" applyFill="0" applyBorder="0" applyAlignment="0" applyProtection="0"/>
    <xf numFmtId="181" fontId="26" fillId="0" borderId="0" applyFont="0" applyFill="0" applyBorder="0" applyAlignment="0" applyProtection="0"/>
    <xf numFmtId="0" fontId="27" fillId="0" borderId="0"/>
    <xf numFmtId="0" fontId="21" fillId="0" borderId="0"/>
  </cellStyleXfs>
  <cellXfs count="796">
    <xf numFmtId="0" fontId="0" fillId="0" borderId="0" xfId="0"/>
    <xf numFmtId="0" fontId="3" fillId="0" borderId="0" xfId="0" applyFont="1" applyAlignment="1">
      <alignment horizontal="left"/>
    </xf>
    <xf numFmtId="0" fontId="3" fillId="0" borderId="2" xfId="0" applyFont="1" applyBorder="1" applyAlignment="1">
      <alignment horizontal="center"/>
    </xf>
    <xf numFmtId="164" fontId="3" fillId="0" borderId="2" xfId="1" applyNumberFormat="1" applyFont="1" applyBorder="1"/>
    <xf numFmtId="0" fontId="3" fillId="0" borderId="3" xfId="0" applyFont="1" applyBorder="1" applyAlignment="1">
      <alignment horizontal="center"/>
    </xf>
    <xf numFmtId="164" fontId="3" fillId="0" borderId="3" xfId="1" applyNumberFormat="1" applyFont="1" applyBorder="1"/>
    <xf numFmtId="0" fontId="3" fillId="0" borderId="0" xfId="0" applyFont="1"/>
    <xf numFmtId="0" fontId="2" fillId="0" borderId="3" xfId="0" applyFont="1" applyBorder="1" applyAlignment="1">
      <alignment horizontal="center"/>
    </xf>
    <xf numFmtId="164" fontId="2" fillId="0" borderId="3" xfId="1" applyNumberFormat="1" applyFont="1" applyBorder="1"/>
    <xf numFmtId="0" fontId="6" fillId="0" borderId="0" xfId="0" applyFont="1"/>
    <xf numFmtId="0" fontId="6" fillId="0" borderId="0" xfId="0" applyFont="1" applyAlignment="1"/>
    <xf numFmtId="164" fontId="2" fillId="0" borderId="0" xfId="1" applyNumberFormat="1" applyFont="1" applyBorder="1"/>
    <xf numFmtId="0" fontId="3" fillId="0" borderId="0" xfId="0" applyFont="1" applyBorder="1" applyAlignment="1">
      <alignment horizontal="center"/>
    </xf>
    <xf numFmtId="164" fontId="8" fillId="2" borderId="0" xfId="1" applyNumberFormat="1" applyFont="1" applyFill="1" applyBorder="1"/>
    <xf numFmtId="164" fontId="2" fillId="0" borderId="0" xfId="1" applyNumberFormat="1" applyFont="1"/>
    <xf numFmtId="0" fontId="0" fillId="0" borderId="0" xfId="0" applyBorder="1"/>
    <xf numFmtId="0" fontId="2" fillId="0" borderId="0" xfId="0" applyFont="1" applyBorder="1" applyAlignment="1">
      <alignment horizontal="left" indent="1"/>
    </xf>
    <xf numFmtId="0" fontId="2" fillId="0" borderId="0" xfId="0" applyFont="1" applyBorder="1" applyAlignment="1">
      <alignment horizontal="center"/>
    </xf>
    <xf numFmtId="164" fontId="3" fillId="0" borderId="0" xfId="1" applyNumberFormat="1" applyFont="1" applyBorder="1" applyAlignment="1"/>
    <xf numFmtId="164" fontId="3" fillId="0" borderId="0" xfId="1" applyNumberFormat="1" applyFont="1" applyBorder="1"/>
    <xf numFmtId="0" fontId="3" fillId="0" borderId="0" xfId="0" applyFont="1" applyBorder="1" applyAlignment="1"/>
    <xf numFmtId="0" fontId="3" fillId="0" borderId="4" xfId="0" applyFont="1" applyBorder="1" applyAlignment="1">
      <alignment horizontal="center"/>
    </xf>
    <xf numFmtId="0" fontId="6" fillId="0" borderId="0" xfId="0" applyFont="1" applyBorder="1"/>
    <xf numFmtId="0" fontId="3" fillId="0" borderId="0" xfId="0" applyFont="1" applyBorder="1"/>
    <xf numFmtId="0" fontId="9" fillId="0" borderId="0" xfId="0" applyFont="1"/>
    <xf numFmtId="0" fontId="7" fillId="0" borderId="0" xfId="0" applyFont="1"/>
    <xf numFmtId="0" fontId="2" fillId="0" borderId="2" xfId="0" applyFont="1" applyBorder="1" applyAlignment="1">
      <alignment horizontal="center"/>
    </xf>
    <xf numFmtId="0" fontId="2" fillId="0" borderId="5" xfId="0" applyFont="1" applyBorder="1" applyAlignment="1">
      <alignment horizontal="center"/>
    </xf>
    <xf numFmtId="164" fontId="2" fillId="0" borderId="5" xfId="1" applyNumberFormat="1" applyFont="1" applyBorder="1"/>
    <xf numFmtId="0" fontId="2" fillId="0" borderId="6" xfId="0" applyFont="1" applyBorder="1" applyAlignment="1">
      <alignment horizontal="center"/>
    </xf>
    <xf numFmtId="164" fontId="2" fillId="0" borderId="6" xfId="1" applyNumberFormat="1" applyFont="1" applyBorder="1"/>
    <xf numFmtId="0" fontId="5" fillId="0" borderId="0" xfId="0" applyFont="1" applyAlignment="1">
      <alignment horizontal="center"/>
    </xf>
    <xf numFmtId="0" fontId="2" fillId="0" borderId="3" xfId="0" applyFont="1"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3" fillId="0" borderId="7" xfId="0" applyFont="1" applyBorder="1" applyAlignment="1">
      <alignment horizontal="center" vertical="center" wrapText="1"/>
    </xf>
    <xf numFmtId="164" fontId="3" fillId="0" borderId="7" xfId="1" applyNumberFormat="1" applyFont="1" applyBorder="1" applyAlignment="1">
      <alignment horizontal="center" vertical="center" wrapText="1"/>
    </xf>
    <xf numFmtId="0" fontId="3" fillId="0" borderId="3" xfId="0" applyFont="1" applyFill="1" applyBorder="1" applyAlignment="1">
      <alignment horizontal="center"/>
    </xf>
    <xf numFmtId="0" fontId="3" fillId="0" borderId="8" xfId="0" applyFont="1" applyBorder="1" applyAlignment="1">
      <alignment horizontal="left" indent="1"/>
    </xf>
    <xf numFmtId="0" fontId="3" fillId="0" borderId="9" xfId="0" applyFont="1" applyBorder="1" applyAlignment="1">
      <alignment horizontal="center"/>
    </xf>
    <xf numFmtId="0" fontId="2" fillId="0" borderId="10" xfId="0" applyFont="1" applyBorder="1" applyAlignment="1">
      <alignment horizontal="center"/>
    </xf>
    <xf numFmtId="0" fontId="12" fillId="0" borderId="0" xfId="0" applyFont="1"/>
    <xf numFmtId="0" fontId="2" fillId="0" borderId="11" xfId="0" applyFont="1" applyBorder="1" applyAlignment="1">
      <alignment horizontal="center"/>
    </xf>
    <xf numFmtId="3" fontId="6" fillId="0" borderId="0" xfId="0" applyNumberFormat="1" applyFont="1"/>
    <xf numFmtId="0" fontId="13" fillId="0" borderId="0" xfId="0" applyFont="1"/>
    <xf numFmtId="0" fontId="5" fillId="0" borderId="0" xfId="0" applyFont="1"/>
    <xf numFmtId="0" fontId="18" fillId="0" borderId="0" xfId="0" applyFont="1" applyAlignment="1">
      <alignment horizontal="left" indent="1"/>
    </xf>
    <xf numFmtId="0" fontId="5" fillId="0" borderId="0" xfId="0" quotePrefix="1" applyFont="1" applyAlignment="1">
      <alignment horizontal="right"/>
    </xf>
    <xf numFmtId="14" fontId="13" fillId="0" borderId="0" xfId="0" applyNumberFormat="1" applyFont="1"/>
    <xf numFmtId="0" fontId="19" fillId="3" borderId="0" xfId="0" applyFont="1" applyFill="1"/>
    <xf numFmtId="14" fontId="5" fillId="0" borderId="0" xfId="0" applyNumberFormat="1" applyFont="1"/>
    <xf numFmtId="0" fontId="20" fillId="0" borderId="0" xfId="0" applyFont="1"/>
    <xf numFmtId="0" fontId="12" fillId="0" borderId="0" xfId="0" applyFont="1" applyBorder="1" applyAlignment="1">
      <alignment horizontal="center"/>
    </xf>
    <xf numFmtId="0" fontId="2" fillId="0" borderId="12" xfId="0" applyFont="1" applyBorder="1" applyAlignment="1">
      <alignment horizontal="left" indent="1"/>
    </xf>
    <xf numFmtId="0" fontId="2" fillId="0" borderId="12" xfId="0" applyFont="1" applyBorder="1" applyAlignment="1"/>
    <xf numFmtId="0" fontId="3" fillId="0" borderId="10" xfId="0" applyFont="1" applyBorder="1" applyAlignment="1">
      <alignment horizontal="center"/>
    </xf>
    <xf numFmtId="0" fontId="2" fillId="0" borderId="13" xfId="0" applyFont="1" applyBorder="1" applyAlignment="1">
      <alignment horizontal="left" indent="1"/>
    </xf>
    <xf numFmtId="0" fontId="2" fillId="0" borderId="14" xfId="0" applyFont="1" applyBorder="1" applyAlignment="1">
      <alignment horizontal="center"/>
    </xf>
    <xf numFmtId="0" fontId="2" fillId="0" borderId="15" xfId="0" applyFont="1" applyBorder="1" applyAlignment="1">
      <alignment horizontal="left" indent="1"/>
    </xf>
    <xf numFmtId="0" fontId="2" fillId="0" borderId="15" xfId="0" applyFont="1" applyBorder="1" applyAlignment="1"/>
    <xf numFmtId="0" fontId="2" fillId="0" borderId="16" xfId="0" applyFont="1" applyBorder="1" applyAlignment="1">
      <alignment horizontal="left" indent="1"/>
    </xf>
    <xf numFmtId="0" fontId="6" fillId="0" borderId="0" xfId="0" applyFont="1" applyAlignment="1">
      <alignment horizontal="center"/>
    </xf>
    <xf numFmtId="0" fontId="3" fillId="0" borderId="17" xfId="0" applyFont="1" applyBorder="1" applyAlignment="1">
      <alignment horizontal="left" indent="1"/>
    </xf>
    <xf numFmtId="0" fontId="3" fillId="0" borderId="12" xfId="0" applyFont="1" applyBorder="1" applyAlignment="1">
      <alignment horizontal="left" indent="1"/>
    </xf>
    <xf numFmtId="0" fontId="3" fillId="0" borderId="10" xfId="0" applyFont="1" applyBorder="1" applyAlignment="1">
      <alignment horizontal="left" indent="1"/>
    </xf>
    <xf numFmtId="0" fontId="2" fillId="0" borderId="10" xfId="0" applyFont="1" applyBorder="1" applyAlignment="1">
      <alignment horizontal="left" indent="1"/>
    </xf>
    <xf numFmtId="0" fontId="2" fillId="0" borderId="12" xfId="0" applyFont="1" applyFill="1" applyBorder="1" applyAlignment="1">
      <alignment horizontal="left" indent="1"/>
    </xf>
    <xf numFmtId="0" fontId="2" fillId="0" borderId="10" xfId="0" applyFont="1" applyFill="1" applyBorder="1" applyAlignment="1">
      <alignment horizontal="left" indent="1"/>
    </xf>
    <xf numFmtId="0" fontId="2" fillId="0" borderId="18" xfId="0" applyFont="1" applyBorder="1" applyAlignment="1">
      <alignment horizontal="left" indent="1"/>
    </xf>
    <xf numFmtId="0" fontId="2" fillId="0" borderId="19" xfId="0" applyFont="1" applyBorder="1" applyAlignment="1">
      <alignment horizontal="left" indent="1"/>
    </xf>
    <xf numFmtId="0" fontId="12" fillId="0" borderId="0" xfId="0" applyFont="1" applyBorder="1"/>
    <xf numFmtId="0" fontId="3" fillId="0" borderId="4" xfId="1" applyNumberFormat="1" applyFont="1" applyBorder="1" applyAlignment="1">
      <alignment horizontal="center"/>
    </xf>
    <xf numFmtId="0" fontId="3" fillId="0" borderId="20" xfId="0" applyFont="1" applyBorder="1" applyAlignment="1">
      <alignment horizontal="center"/>
    </xf>
    <xf numFmtId="0" fontId="7" fillId="0" borderId="21" xfId="0" applyFont="1" applyBorder="1" applyAlignment="1">
      <alignment horizontal="center"/>
    </xf>
    <xf numFmtId="164" fontId="3" fillId="0" borderId="20" xfId="1" applyNumberFormat="1" applyFont="1" applyBorder="1" applyAlignment="1"/>
    <xf numFmtId="0" fontId="2" fillId="0" borderId="22" xfId="0" applyFont="1" applyBorder="1" applyAlignment="1">
      <alignment horizontal="left" indent="1"/>
    </xf>
    <xf numFmtId="0" fontId="2" fillId="0" borderId="23" xfId="0" applyFont="1" applyBorder="1" applyAlignment="1">
      <alignment horizontal="left" indent="1"/>
    </xf>
    <xf numFmtId="0" fontId="2" fillId="0" borderId="24" xfId="0" applyFont="1" applyBorder="1" applyAlignment="1">
      <alignment horizontal="center"/>
    </xf>
    <xf numFmtId="0" fontId="3" fillId="0" borderId="21" xfId="0" applyFont="1" applyBorder="1" applyAlignment="1">
      <alignment horizontal="center"/>
    </xf>
    <xf numFmtId="164" fontId="3" fillId="0" borderId="21" xfId="1" applyNumberFormat="1" applyFont="1" applyBorder="1"/>
    <xf numFmtId="0" fontId="3" fillId="0" borderId="24" xfId="0" applyFont="1" applyBorder="1" applyAlignment="1">
      <alignment horizontal="center"/>
    </xf>
    <xf numFmtId="164" fontId="3" fillId="0" borderId="24" xfId="1" applyNumberFormat="1" applyFont="1" applyBorder="1"/>
    <xf numFmtId="0" fontId="2" fillId="0" borderId="25" xfId="0" applyFont="1" applyBorder="1" applyAlignment="1">
      <alignment horizontal="left" indent="1"/>
    </xf>
    <xf numFmtId="0" fontId="2" fillId="0" borderId="19" xfId="0" applyFont="1" applyBorder="1" applyAlignment="1">
      <alignment horizontal="center"/>
    </xf>
    <xf numFmtId="0" fontId="3" fillId="0" borderId="26" xfId="0" applyFont="1" applyBorder="1" applyAlignment="1">
      <alignment horizontal="center" wrapText="1"/>
    </xf>
    <xf numFmtId="164" fontId="3" fillId="0" borderId="26" xfId="1" applyNumberFormat="1" applyFont="1" applyBorder="1" applyAlignment="1">
      <alignment horizontal="center" wrapText="1"/>
    </xf>
    <xf numFmtId="0" fontId="13" fillId="0" borderId="0" xfId="0" quotePrefix="1" applyFont="1"/>
    <xf numFmtId="0" fontId="21" fillId="0" borderId="0" xfId="30"/>
    <xf numFmtId="164" fontId="13" fillId="0" borderId="0" xfId="1" applyNumberFormat="1" applyFont="1"/>
    <xf numFmtId="164" fontId="28" fillId="0" borderId="3" xfId="1" applyNumberFormat="1" applyFont="1" applyBorder="1"/>
    <xf numFmtId="164" fontId="1" fillId="0" borderId="0" xfId="1" applyNumberFormat="1"/>
    <xf numFmtId="0" fontId="1" fillId="0" borderId="0" xfId="0" applyFont="1"/>
    <xf numFmtId="164" fontId="1" fillId="0" borderId="0" xfId="1" applyNumberFormat="1" applyBorder="1"/>
    <xf numFmtId="164" fontId="7" fillId="0" borderId="0" xfId="1" applyNumberFormat="1" applyFont="1" applyBorder="1" applyAlignment="1"/>
    <xf numFmtId="164" fontId="32" fillId="0" borderId="0" xfId="1" applyNumberFormat="1" applyFont="1" applyAlignment="1">
      <alignment horizontal="right"/>
    </xf>
    <xf numFmtId="0" fontId="2" fillId="0" borderId="17" xfId="0" applyFont="1" applyBorder="1" applyAlignment="1">
      <alignment horizontal="left" indent="1"/>
    </xf>
    <xf numFmtId="0" fontId="0" fillId="0" borderId="27" xfId="0" applyBorder="1"/>
    <xf numFmtId="0" fontId="0" fillId="0" borderId="1" xfId="0" applyBorder="1"/>
    <xf numFmtId="0" fontId="0" fillId="0" borderId="28" xfId="0" applyBorder="1"/>
    <xf numFmtId="0" fontId="33" fillId="0" borderId="29" xfId="0" applyFont="1" applyBorder="1"/>
    <xf numFmtId="0" fontId="34" fillId="0" borderId="0" xfId="0" applyFont="1" applyBorder="1" applyAlignment="1">
      <alignment horizontal="centerContinuous"/>
    </xf>
    <xf numFmtId="0" fontId="35" fillId="0" borderId="0" xfId="0" applyFont="1" applyBorder="1" applyAlignment="1">
      <alignment horizontal="centerContinuous"/>
    </xf>
    <xf numFmtId="0" fontId="33" fillId="0" borderId="30" xfId="0" applyFont="1" applyBorder="1"/>
    <xf numFmtId="0" fontId="0" fillId="0" borderId="29" xfId="0" applyBorder="1"/>
    <xf numFmtId="0" fontId="23" fillId="0" borderId="0" xfId="0" quotePrefix="1" applyFont="1" applyBorder="1"/>
    <xf numFmtId="0" fontId="0" fillId="0" borderId="30" xfId="0" applyBorder="1"/>
    <xf numFmtId="0" fontId="36" fillId="0" borderId="29" xfId="0" applyFont="1" applyBorder="1" applyAlignment="1">
      <alignment horizontal="center"/>
    </xf>
    <xf numFmtId="0" fontId="37" fillId="0" borderId="29" xfId="0" applyFont="1" applyBorder="1" applyAlignment="1">
      <alignment horizontal="left"/>
    </xf>
    <xf numFmtId="0" fontId="0" fillId="0" borderId="0" xfId="0" applyBorder="1" applyAlignment="1">
      <alignment horizontal="left"/>
    </xf>
    <xf numFmtId="0" fontId="37" fillId="0" borderId="31" xfId="0" applyFont="1" applyBorder="1" applyAlignment="1">
      <alignment horizontal="left"/>
    </xf>
    <xf numFmtId="0" fontId="0" fillId="0" borderId="32" xfId="0" applyBorder="1"/>
    <xf numFmtId="0" fontId="0" fillId="0" borderId="33" xfId="0" applyBorder="1"/>
    <xf numFmtId="3" fontId="0" fillId="0" borderId="0" xfId="0" applyNumberFormat="1"/>
    <xf numFmtId="0" fontId="2" fillId="0" borderId="0" xfId="0" applyFont="1" applyAlignment="1">
      <alignment horizontal="left"/>
    </xf>
    <xf numFmtId="0" fontId="28" fillId="0" borderId="12" xfId="0" applyFont="1" applyBorder="1" applyAlignment="1">
      <alignment horizontal="left" indent="1"/>
    </xf>
    <xf numFmtId="164" fontId="2" fillId="0" borderId="3" xfId="1" applyNumberFormat="1" applyFont="1" applyFill="1" applyBorder="1"/>
    <xf numFmtId="164" fontId="2" fillId="0" borderId="24" xfId="1" applyNumberFormat="1" applyFont="1" applyBorder="1"/>
    <xf numFmtId="164" fontId="29" fillId="0" borderId="3" xfId="1" applyNumberFormat="1" applyFont="1" applyBorder="1"/>
    <xf numFmtId="164" fontId="3" fillId="0" borderId="34" xfId="1" applyNumberFormat="1" applyFont="1" applyBorder="1" applyAlignment="1"/>
    <xf numFmtId="164" fontId="28" fillId="0" borderId="3" xfId="1" applyNumberFormat="1" applyFont="1" applyFill="1" applyBorder="1"/>
    <xf numFmtId="0" fontId="2" fillId="0" borderId="0" xfId="0" applyFont="1" applyFill="1" applyBorder="1" applyAlignment="1">
      <alignment horizontal="center"/>
    </xf>
    <xf numFmtId="164" fontId="2" fillId="0" borderId="0" xfId="1" applyNumberFormat="1" applyFont="1" applyFill="1" applyBorder="1"/>
    <xf numFmtId="3" fontId="9" fillId="0" borderId="0" xfId="0" applyNumberFormat="1" applyFont="1"/>
    <xf numFmtId="3" fontId="3" fillId="0" borderId="0" xfId="0" applyNumberFormat="1" applyFont="1"/>
    <xf numFmtId="3" fontId="7" fillId="0" borderId="0" xfId="0" applyNumberFormat="1" applyFont="1"/>
    <xf numFmtId="3" fontId="6" fillId="0" borderId="0" xfId="0" applyNumberFormat="1" applyFont="1" applyAlignment="1"/>
    <xf numFmtId="3" fontId="6" fillId="0" borderId="0" xfId="0" applyNumberFormat="1" applyFont="1" applyBorder="1" applyAlignment="1"/>
    <xf numFmtId="3" fontId="0" fillId="0" borderId="0" xfId="0" applyNumberFormat="1" applyBorder="1" applyAlignment="1">
      <alignment horizontal="center"/>
    </xf>
    <xf numFmtId="3" fontId="0" fillId="0" borderId="0" xfId="0" applyNumberFormat="1" applyBorder="1"/>
    <xf numFmtId="3" fontId="1" fillId="0" borderId="0" xfId="0" applyNumberFormat="1" applyFont="1" applyBorder="1"/>
    <xf numFmtId="3" fontId="38" fillId="0" borderId="0" xfId="0" applyNumberFormat="1" applyFont="1" applyBorder="1"/>
    <xf numFmtId="3" fontId="1" fillId="0" borderId="0" xfId="0" applyNumberFormat="1" applyFont="1"/>
    <xf numFmtId="3" fontId="7" fillId="0" borderId="35" xfId="0" applyNumberFormat="1" applyFont="1" applyBorder="1"/>
    <xf numFmtId="3" fontId="6" fillId="0" borderId="0" xfId="0" applyNumberFormat="1" applyFont="1" applyBorder="1"/>
    <xf numFmtId="3" fontId="6" fillId="0" borderId="0" xfId="0" applyNumberFormat="1" applyFont="1" applyBorder="1" applyAlignment="1">
      <alignment horizontal="center"/>
    </xf>
    <xf numFmtId="3" fontId="12" fillId="0" borderId="0" xfId="0" applyNumberFormat="1" applyFont="1" applyBorder="1"/>
    <xf numFmtId="3" fontId="0" fillId="0" borderId="0" xfId="0" applyNumberFormat="1" applyFill="1"/>
    <xf numFmtId="3" fontId="7" fillId="4" borderId="35" xfId="0" applyNumberFormat="1" applyFont="1" applyFill="1" applyBorder="1"/>
    <xf numFmtId="3" fontId="6" fillId="4" borderId="0" xfId="0" applyNumberFormat="1" applyFont="1" applyFill="1"/>
    <xf numFmtId="164" fontId="28" fillId="3" borderId="3" xfId="1" applyNumberFormat="1" applyFont="1" applyFill="1" applyBorder="1"/>
    <xf numFmtId="0" fontId="39" fillId="0" borderId="0" xfId="0" applyFont="1"/>
    <xf numFmtId="0" fontId="21" fillId="0" borderId="0" xfId="0" applyFont="1"/>
    <xf numFmtId="0" fontId="38" fillId="0" borderId="0" xfId="0" applyFont="1"/>
    <xf numFmtId="0" fontId="21" fillId="0" borderId="3" xfId="0" applyFont="1" applyBorder="1" applyAlignment="1">
      <alignment horizontal="center"/>
    </xf>
    <xf numFmtId="0" fontId="21" fillId="0" borderId="5" xfId="0" applyFont="1" applyBorder="1" applyAlignment="1">
      <alignment horizontal="center"/>
    </xf>
    <xf numFmtId="49" fontId="42" fillId="0" borderId="0" xfId="0" applyNumberFormat="1" applyFont="1" applyAlignment="1">
      <alignment horizontal="center"/>
    </xf>
    <xf numFmtId="0" fontId="38" fillId="0" borderId="0" xfId="0" applyFont="1" applyAlignment="1">
      <alignment horizontal="center" wrapText="1"/>
    </xf>
    <xf numFmtId="0" fontId="42" fillId="0" borderId="0" xfId="0" applyFont="1"/>
    <xf numFmtId="0" fontId="21" fillId="0" borderId="0" xfId="0" applyFont="1" applyAlignment="1">
      <alignment wrapText="1"/>
    </xf>
    <xf numFmtId="49" fontId="21" fillId="0" borderId="0" xfId="0" applyNumberFormat="1" applyFont="1" applyAlignment="1">
      <alignment horizontal="center"/>
    </xf>
    <xf numFmtId="0" fontId="42" fillId="0" borderId="0" xfId="0" applyFont="1" applyAlignment="1">
      <alignment horizontal="center"/>
    </xf>
    <xf numFmtId="0" fontId="44" fillId="0" borderId="3" xfId="0" applyFont="1" applyBorder="1" applyAlignment="1">
      <alignment horizontal="center"/>
    </xf>
    <xf numFmtId="0" fontId="44" fillId="0" borderId="3" xfId="0" applyFont="1" applyBorder="1"/>
    <xf numFmtId="0" fontId="46" fillId="0" borderId="3" xfId="0" applyFont="1" applyBorder="1" applyAlignment="1">
      <alignment horizontal="center"/>
    </xf>
    <xf numFmtId="0" fontId="46" fillId="0" borderId="3" xfId="0" applyFont="1" applyBorder="1"/>
    <xf numFmtId="0" fontId="42" fillId="0" borderId="3" xfId="0" applyFont="1" applyBorder="1" applyAlignment="1">
      <alignment horizontal="center"/>
    </xf>
    <xf numFmtId="0" fontId="42" fillId="0" borderId="3" xfId="0" applyFont="1" applyBorder="1"/>
    <xf numFmtId="0" fontId="44" fillId="0" borderId="3" xfId="0" applyFont="1" applyFill="1" applyBorder="1" applyAlignment="1">
      <alignment horizontal="center"/>
    </xf>
    <xf numFmtId="0" fontId="44" fillId="0" borderId="3" xfId="0" applyFont="1" applyFill="1" applyBorder="1"/>
    <xf numFmtId="0" fontId="46" fillId="0" borderId="3" xfId="0" applyFont="1" applyFill="1" applyBorder="1" applyAlignment="1">
      <alignment horizontal="center"/>
    </xf>
    <xf numFmtId="0" fontId="49" fillId="2" borderId="0" xfId="0" applyFont="1" applyFill="1" applyAlignment="1">
      <alignment horizontal="center"/>
    </xf>
    <xf numFmtId="0" fontId="44" fillId="0" borderId="0" xfId="0" applyFont="1"/>
    <xf numFmtId="0" fontId="42" fillId="0" borderId="24" xfId="0" applyFont="1" applyBorder="1" applyAlignment="1">
      <alignment horizontal="center"/>
    </xf>
    <xf numFmtId="0" fontId="42" fillId="0" borderId="21" xfId="0" quotePrefix="1" applyFont="1" applyBorder="1" applyAlignment="1">
      <alignment horizontal="center"/>
    </xf>
    <xf numFmtId="0" fontId="38" fillId="0" borderId="0" xfId="0" applyFont="1" applyAlignment="1">
      <alignment horizontal="left"/>
    </xf>
    <xf numFmtId="164" fontId="21" fillId="0" borderId="0" xfId="1" applyNumberFormat="1" applyFont="1"/>
    <xf numFmtId="3" fontId="21" fillId="0" borderId="0" xfId="0" applyNumberFormat="1" applyFont="1"/>
    <xf numFmtId="164" fontId="50" fillId="0" borderId="0" xfId="1" applyNumberFormat="1" applyFont="1" applyAlignment="1">
      <alignment horizontal="right"/>
    </xf>
    <xf numFmtId="0" fontId="38" fillId="0" borderId="7" xfId="0" applyFont="1" applyBorder="1" applyAlignment="1">
      <alignment horizontal="center" vertical="center" wrapText="1"/>
    </xf>
    <xf numFmtId="164" fontId="38" fillId="0" borderId="7" xfId="1" applyNumberFormat="1" applyFont="1" applyBorder="1" applyAlignment="1">
      <alignment horizontal="center" vertical="center" wrapText="1"/>
    </xf>
    <xf numFmtId="0" fontId="38" fillId="0" borderId="17" xfId="0" applyFont="1" applyBorder="1" applyAlignment="1">
      <alignment horizontal="left" indent="1"/>
    </xf>
    <xf numFmtId="0" fontId="38" fillId="0" borderId="8" xfId="0" applyFont="1" applyBorder="1" applyAlignment="1">
      <alignment horizontal="left" indent="1"/>
    </xf>
    <xf numFmtId="0" fontId="38" fillId="0" borderId="2" xfId="0" applyFont="1" applyBorder="1" applyAlignment="1">
      <alignment horizontal="center"/>
    </xf>
    <xf numFmtId="164" fontId="38" fillId="0" borderId="2" xfId="1" applyNumberFormat="1" applyFont="1" applyBorder="1"/>
    <xf numFmtId="0" fontId="38" fillId="0" borderId="12" xfId="0" applyFont="1" applyBorder="1" applyAlignment="1">
      <alignment horizontal="left" indent="1"/>
    </xf>
    <xf numFmtId="0" fontId="38" fillId="0" borderId="10" xfId="0" applyFont="1" applyBorder="1" applyAlignment="1">
      <alignment horizontal="left" indent="1"/>
    </xf>
    <xf numFmtId="0" fontId="38" fillId="0" borderId="3" xfId="0" applyFont="1" applyBorder="1" applyAlignment="1">
      <alignment horizontal="center"/>
    </xf>
    <xf numFmtId="164" fontId="38" fillId="0" borderId="3" xfId="1" applyNumberFormat="1" applyFont="1" applyBorder="1"/>
    <xf numFmtId="3" fontId="38" fillId="0" borderId="0" xfId="0" applyNumberFormat="1" applyFont="1"/>
    <xf numFmtId="0" fontId="21" fillId="0" borderId="12" xfId="0" applyFont="1" applyBorder="1" applyAlignment="1">
      <alignment horizontal="left" indent="1"/>
    </xf>
    <xf numFmtId="0" fontId="21" fillId="0" borderId="10" xfId="0" applyFont="1" applyBorder="1" applyAlignment="1">
      <alignment horizontal="left" indent="1"/>
    </xf>
    <xf numFmtId="164" fontId="21" fillId="0" borderId="3" xfId="1" applyNumberFormat="1" applyFont="1" applyBorder="1"/>
    <xf numFmtId="3" fontId="51" fillId="0" borderId="0" xfId="0" applyNumberFormat="1" applyFont="1"/>
    <xf numFmtId="0" fontId="51" fillId="0" borderId="0" xfId="0" applyFont="1"/>
    <xf numFmtId="3" fontId="52" fillId="0" borderId="0" xfId="0" applyNumberFormat="1" applyFont="1"/>
    <xf numFmtId="0" fontId="52" fillId="0" borderId="0" xfId="0" applyFont="1"/>
    <xf numFmtId="0" fontId="53" fillId="0" borderId="12" xfId="0" applyFont="1" applyBorder="1" applyAlignment="1">
      <alignment horizontal="left" indent="1"/>
    </xf>
    <xf numFmtId="0" fontId="21" fillId="0" borderId="12" xfId="0" applyFont="1" applyFill="1" applyBorder="1" applyAlignment="1">
      <alignment horizontal="left" indent="1"/>
    </xf>
    <xf numFmtId="0" fontId="21" fillId="0" borderId="10" xfId="0" applyFont="1" applyFill="1" applyBorder="1" applyAlignment="1">
      <alignment horizontal="left" indent="1"/>
    </xf>
    <xf numFmtId="0" fontId="21" fillId="0" borderId="3" xfId="0" applyFont="1" applyFill="1" applyBorder="1" applyAlignment="1">
      <alignment horizontal="center"/>
    </xf>
    <xf numFmtId="0" fontId="38" fillId="0" borderId="3" xfId="0" applyFont="1" applyFill="1" applyBorder="1" applyAlignment="1">
      <alignment horizontal="center"/>
    </xf>
    <xf numFmtId="3" fontId="51" fillId="4" borderId="0" xfId="0" applyNumberFormat="1" applyFont="1" applyFill="1"/>
    <xf numFmtId="0" fontId="21" fillId="0" borderId="18" xfId="0" applyFont="1" applyBorder="1" applyAlignment="1">
      <alignment horizontal="left" indent="1"/>
    </xf>
    <xf numFmtId="0" fontId="21" fillId="0" borderId="19" xfId="0" applyFont="1" applyBorder="1" applyAlignment="1">
      <alignment horizontal="left" indent="1"/>
    </xf>
    <xf numFmtId="0" fontId="21" fillId="0" borderId="22" xfId="0" applyFont="1" applyBorder="1" applyAlignment="1">
      <alignment horizontal="left" indent="1"/>
    </xf>
    <xf numFmtId="0" fontId="21" fillId="0" borderId="23" xfId="0" applyFont="1" applyBorder="1" applyAlignment="1">
      <alignment horizontal="left" indent="1"/>
    </xf>
    <xf numFmtId="0" fontId="21" fillId="0" borderId="24" xfId="0" applyFont="1" applyBorder="1" applyAlignment="1">
      <alignment horizontal="center"/>
    </xf>
    <xf numFmtId="164" fontId="21" fillId="0" borderId="24" xfId="1" applyNumberFormat="1" applyFont="1" applyBorder="1"/>
    <xf numFmtId="3" fontId="51" fillId="0" borderId="0" xfId="0" applyNumberFormat="1" applyFont="1" applyAlignment="1"/>
    <xf numFmtId="0" fontId="51" fillId="0" borderId="0" xfId="0" applyFont="1" applyAlignment="1"/>
    <xf numFmtId="0" fontId="38" fillId="0" borderId="20" xfId="0" applyFont="1" applyBorder="1" applyAlignment="1">
      <alignment horizontal="center"/>
    </xf>
    <xf numFmtId="0" fontId="38" fillId="0" borderId="9" xfId="0" applyFont="1" applyBorder="1" applyAlignment="1">
      <alignment horizontal="center"/>
    </xf>
    <xf numFmtId="0" fontId="52" fillId="0" borderId="21" xfId="0" applyFont="1" applyBorder="1" applyAlignment="1">
      <alignment horizontal="center"/>
    </xf>
    <xf numFmtId="0" fontId="21" fillId="0" borderId="11" xfId="0" applyFont="1" applyBorder="1" applyAlignment="1">
      <alignment horizontal="center"/>
    </xf>
    <xf numFmtId="164" fontId="38" fillId="0" borderId="20" xfId="1" applyNumberFormat="1" applyFont="1" applyBorder="1" applyAlignment="1"/>
    <xf numFmtId="164" fontId="38" fillId="0" borderId="34" xfId="1" applyNumberFormat="1" applyFont="1" applyBorder="1" applyAlignment="1"/>
    <xf numFmtId="0" fontId="38" fillId="0" borderId="0" xfId="0" applyFont="1" applyBorder="1" applyAlignment="1"/>
    <xf numFmtId="0" fontId="21" fillId="0" borderId="0" xfId="0" applyFont="1" applyBorder="1" applyAlignment="1">
      <alignment horizontal="left" indent="1"/>
    </xf>
    <xf numFmtId="3" fontId="51" fillId="0" borderId="0" xfId="0" applyNumberFormat="1" applyFont="1" applyBorder="1" applyAlignment="1"/>
    <xf numFmtId="0" fontId="21" fillId="0" borderId="0" xfId="0" applyFont="1" applyBorder="1" applyAlignment="1">
      <alignment horizontal="center"/>
    </xf>
    <xf numFmtId="0" fontId="38" fillId="0" borderId="4" xfId="0" applyFont="1" applyBorder="1" applyAlignment="1">
      <alignment horizontal="center"/>
    </xf>
    <xf numFmtId="0" fontId="38" fillId="0" borderId="4" xfId="1" applyNumberFormat="1" applyFont="1" applyBorder="1" applyAlignment="1">
      <alignment horizontal="center"/>
    </xf>
    <xf numFmtId="3" fontId="21" fillId="0" borderId="0" xfId="0" applyNumberFormat="1" applyFont="1" applyBorder="1" applyAlignment="1">
      <alignment horizontal="center"/>
    </xf>
    <xf numFmtId="0" fontId="21" fillId="0" borderId="0" xfId="0" applyFont="1" applyAlignment="1">
      <alignment horizontal="center"/>
    </xf>
    <xf numFmtId="3" fontId="21" fillId="0" borderId="0" xfId="0" applyNumberFormat="1" applyFont="1" applyBorder="1"/>
    <xf numFmtId="0" fontId="21" fillId="0" borderId="2" xfId="0" applyFont="1" applyBorder="1" applyAlignment="1">
      <alignment horizontal="center"/>
    </xf>
    <xf numFmtId="3" fontId="21" fillId="0" borderId="0" xfId="0" applyNumberFormat="1" applyFont="1" applyFill="1"/>
    <xf numFmtId="164" fontId="21" fillId="0" borderId="3" xfId="1" applyNumberFormat="1" applyFont="1" applyFill="1" applyBorder="1"/>
    <xf numFmtId="3" fontId="52" fillId="0" borderId="35" xfId="0" applyNumberFormat="1" applyFont="1" applyBorder="1"/>
    <xf numFmtId="3" fontId="52" fillId="4" borderId="35" xfId="0" applyNumberFormat="1" applyFont="1" applyFill="1" applyBorder="1"/>
    <xf numFmtId="0" fontId="38" fillId="0" borderId="24" xfId="0" applyFont="1" applyBorder="1" applyAlignment="1">
      <alignment horizontal="center"/>
    </xf>
    <xf numFmtId="164" fontId="38" fillId="0" borderId="24" xfId="1" applyNumberFormat="1" applyFont="1" applyBorder="1"/>
    <xf numFmtId="0" fontId="38" fillId="0" borderId="21" xfId="0" applyFont="1" applyBorder="1" applyAlignment="1">
      <alignment horizontal="center"/>
    </xf>
    <xf numFmtId="164" fontId="38" fillId="0" borderId="21" xfId="1" applyNumberFormat="1" applyFont="1" applyBorder="1"/>
    <xf numFmtId="0" fontId="21" fillId="0" borderId="0" xfId="0" applyFont="1" applyFill="1" applyBorder="1" applyAlignment="1">
      <alignment horizontal="center"/>
    </xf>
    <xf numFmtId="164" fontId="21" fillId="0" borderId="0" xfId="1" applyNumberFormat="1" applyFont="1" applyBorder="1"/>
    <xf numFmtId="3" fontId="51" fillId="0" borderId="0" xfId="0" applyNumberFormat="1" applyFont="1" applyBorder="1"/>
    <xf numFmtId="3" fontId="51" fillId="0" borderId="0" xfId="0" applyNumberFormat="1" applyFont="1" applyBorder="1" applyAlignment="1">
      <alignment horizontal="center"/>
    </xf>
    <xf numFmtId="0" fontId="51" fillId="0" borderId="0" xfId="0" applyFont="1" applyAlignment="1">
      <alignment horizontal="center"/>
    </xf>
    <xf numFmtId="0" fontId="21" fillId="0" borderId="17" xfId="0" applyFont="1" applyBorder="1" applyAlignment="1">
      <alignment horizontal="left" indent="1"/>
    </xf>
    <xf numFmtId="0" fontId="21" fillId="0" borderId="25" xfId="0" applyFont="1" applyBorder="1" applyAlignment="1">
      <alignment horizontal="left" indent="1"/>
    </xf>
    <xf numFmtId="0" fontId="21" fillId="0" borderId="19" xfId="0" applyFont="1" applyBorder="1" applyAlignment="1">
      <alignment horizontal="center"/>
    </xf>
    <xf numFmtId="0" fontId="21" fillId="0" borderId="6" xfId="0" applyFont="1" applyBorder="1" applyAlignment="1">
      <alignment horizontal="center"/>
    </xf>
    <xf numFmtId="164" fontId="21" fillId="0" borderId="6" xfId="1" applyNumberFormat="1" applyFont="1" applyBorder="1"/>
    <xf numFmtId="0" fontId="21" fillId="0" borderId="15" xfId="0" applyFont="1" applyBorder="1" applyAlignment="1">
      <alignment horizontal="left" indent="1"/>
    </xf>
    <xf numFmtId="0" fontId="21" fillId="0" borderId="10" xfId="0" applyFont="1" applyBorder="1" applyAlignment="1">
      <alignment horizontal="center"/>
    </xf>
    <xf numFmtId="0" fontId="21" fillId="0" borderId="12" xfId="0" applyFont="1" applyBorder="1" applyAlignment="1"/>
    <xf numFmtId="0" fontId="21" fillId="0" borderId="15" xfId="0" applyFont="1" applyBorder="1" applyAlignment="1"/>
    <xf numFmtId="0" fontId="38" fillId="0" borderId="10" xfId="0" applyFont="1" applyBorder="1" applyAlignment="1">
      <alignment horizontal="center"/>
    </xf>
    <xf numFmtId="0" fontId="51" fillId="0" borderId="0" xfId="0" applyFont="1" applyBorder="1"/>
    <xf numFmtId="0" fontId="21" fillId="0" borderId="13" xfId="0" applyFont="1" applyBorder="1" applyAlignment="1">
      <alignment horizontal="left" indent="1"/>
    </xf>
    <xf numFmtId="0" fontId="21" fillId="0" borderId="16" xfId="0" applyFont="1" applyBorder="1" applyAlignment="1">
      <alignment horizontal="left" indent="1"/>
    </xf>
    <xf numFmtId="0" fontId="21" fillId="0" borderId="14" xfId="0" applyFont="1" applyBorder="1" applyAlignment="1">
      <alignment horizontal="center"/>
    </xf>
    <xf numFmtId="164" fontId="21" fillId="0" borderId="5" xfId="1" applyNumberFormat="1" applyFont="1" applyBorder="1"/>
    <xf numFmtId="0" fontId="38" fillId="0" borderId="0" xfId="0" applyFont="1" applyBorder="1"/>
    <xf numFmtId="0" fontId="38" fillId="0" borderId="0" xfId="0" applyFont="1" applyBorder="1" applyAlignment="1">
      <alignment horizontal="center"/>
    </xf>
    <xf numFmtId="0" fontId="54" fillId="0" borderId="0" xfId="0" applyFont="1" applyBorder="1"/>
    <xf numFmtId="0" fontId="54" fillId="0" borderId="0" xfId="0" applyFont="1"/>
    <xf numFmtId="0" fontId="54" fillId="0" borderId="0" xfId="0" applyFont="1" applyBorder="1" applyAlignment="1">
      <alignment horizontal="center"/>
    </xf>
    <xf numFmtId="3" fontId="54" fillId="0" borderId="0" xfId="0" applyNumberFormat="1" applyFont="1" applyBorder="1"/>
    <xf numFmtId="0" fontId="21" fillId="0" borderId="0" xfId="0" applyFont="1" applyAlignment="1">
      <alignment horizontal="left"/>
    </xf>
    <xf numFmtId="164" fontId="38" fillId="0" borderId="0" xfId="1" applyNumberFormat="1" applyFont="1" applyBorder="1"/>
    <xf numFmtId="0" fontId="21" fillId="0" borderId="0" xfId="0" applyFont="1" applyBorder="1"/>
    <xf numFmtId="164" fontId="55" fillId="2" borderId="0" xfId="1" applyNumberFormat="1" applyFont="1" applyFill="1" applyBorder="1"/>
    <xf numFmtId="164" fontId="52" fillId="0" borderId="0" xfId="1" applyNumberFormat="1" applyFont="1" applyBorder="1" applyAlignment="1"/>
    <xf numFmtId="3" fontId="21" fillId="0" borderId="0" xfId="0" applyNumberFormat="1" applyFont="1" applyAlignment="1">
      <alignment horizontal="right"/>
    </xf>
    <xf numFmtId="3" fontId="44" fillId="0" borderId="0" xfId="0" applyNumberFormat="1" applyFont="1"/>
    <xf numFmtId="3" fontId="46" fillId="0" borderId="36" xfId="0" applyNumberFormat="1" applyFont="1" applyBorder="1" applyAlignment="1">
      <alignment horizontal="center"/>
    </xf>
    <xf numFmtId="3" fontId="44" fillId="3" borderId="0" xfId="0" applyNumberFormat="1" applyFont="1" applyFill="1"/>
    <xf numFmtId="0" fontId="44" fillId="3" borderId="0" xfId="0" applyFont="1" applyFill="1"/>
    <xf numFmtId="0" fontId="42" fillId="0" borderId="37" xfId="0" applyFont="1" applyBorder="1" applyAlignment="1">
      <alignment horizontal="center" vertical="center" wrapText="1"/>
    </xf>
    <xf numFmtId="0" fontId="44" fillId="0" borderId="38" xfId="0" applyFont="1" applyBorder="1" applyAlignment="1">
      <alignment horizontal="center" vertical="center" wrapText="1"/>
    </xf>
    <xf numFmtId="3" fontId="46" fillId="0" borderId="37" xfId="0" applyNumberFormat="1" applyFont="1" applyBorder="1" applyAlignment="1">
      <alignment horizontal="center"/>
    </xf>
    <xf numFmtId="41" fontId="44" fillId="0" borderId="3" xfId="0" applyNumberFormat="1" applyFont="1" applyBorder="1"/>
    <xf numFmtId="41" fontId="44" fillId="0" borderId="3" xfId="0" applyNumberFormat="1" applyFont="1" applyBorder="1" applyProtection="1"/>
    <xf numFmtId="41" fontId="57" fillId="0" borderId="3" xfId="0" applyNumberFormat="1" applyFont="1" applyBorder="1" applyProtection="1"/>
    <xf numFmtId="41" fontId="46" fillId="0" borderId="0" xfId="0" applyNumberFormat="1" applyFont="1"/>
    <xf numFmtId="0" fontId="46" fillId="0" borderId="0" xfId="0" applyFont="1"/>
    <xf numFmtId="41" fontId="44" fillId="0" borderId="3" xfId="0" applyNumberFormat="1" applyFont="1" applyFill="1" applyBorder="1"/>
    <xf numFmtId="41" fontId="44" fillId="0" borderId="3" xfId="0" applyNumberFormat="1" applyFont="1" applyFill="1" applyBorder="1" applyProtection="1"/>
    <xf numFmtId="41" fontId="48" fillId="4" borderId="3" xfId="0" applyNumberFormat="1" applyFont="1" applyFill="1" applyBorder="1"/>
    <xf numFmtId="41" fontId="48" fillId="4" borderId="3" xfId="0" applyNumberFormat="1" applyFont="1" applyFill="1" applyBorder="1" applyProtection="1"/>
    <xf numFmtId="3" fontId="48" fillId="0" borderId="0" xfId="0" applyNumberFormat="1" applyFont="1"/>
    <xf numFmtId="0" fontId="48" fillId="0" borderId="0" xfId="0" applyFont="1"/>
    <xf numFmtId="3" fontId="42" fillId="0" borderId="0" xfId="0" applyNumberFormat="1" applyFont="1"/>
    <xf numFmtId="0" fontId="43" fillId="0" borderId="0" xfId="0" applyFont="1"/>
    <xf numFmtId="0" fontId="49" fillId="0" borderId="0" xfId="0" applyFont="1" applyAlignment="1">
      <alignment horizontal="center"/>
    </xf>
    <xf numFmtId="0" fontId="58" fillId="0" borderId="0" xfId="0" applyFont="1"/>
    <xf numFmtId="41" fontId="48" fillId="0" borderId="3" xfId="0" applyNumberFormat="1" applyFont="1" applyBorder="1"/>
    <xf numFmtId="41" fontId="44" fillId="4" borderId="3" xfId="0" applyNumberFormat="1" applyFont="1" applyFill="1" applyBorder="1"/>
    <xf numFmtId="3" fontId="42" fillId="0" borderId="0" xfId="1" applyNumberFormat="1" applyFont="1"/>
    <xf numFmtId="0" fontId="43" fillId="0" borderId="0" xfId="0" applyFont="1" applyAlignment="1">
      <alignment horizontal="center"/>
    </xf>
    <xf numFmtId="41" fontId="46" fillId="0" borderId="3" xfId="0" applyNumberFormat="1" applyFont="1" applyBorder="1"/>
    <xf numFmtId="41" fontId="46" fillId="0" borderId="3" xfId="0" applyNumberFormat="1" applyFont="1" applyBorder="1" applyProtection="1"/>
    <xf numFmtId="3" fontId="43" fillId="0" borderId="0" xfId="0" applyNumberFormat="1" applyFont="1"/>
    <xf numFmtId="3" fontId="59" fillId="0" borderId="0" xfId="1" applyNumberFormat="1" applyFont="1"/>
    <xf numFmtId="41" fontId="46" fillId="3" borderId="0" xfId="0" applyNumberFormat="1" applyFont="1" applyFill="1"/>
    <xf numFmtId="3" fontId="42" fillId="3" borderId="0" xfId="0" applyNumberFormat="1" applyFont="1" applyFill="1"/>
    <xf numFmtId="41" fontId="60" fillId="0" borderId="3" xfId="0" applyNumberFormat="1" applyFont="1" applyBorder="1" applyProtection="1"/>
    <xf numFmtId="0" fontId="44" fillId="0" borderId="0" xfId="0" applyFont="1" applyAlignment="1">
      <alignment horizontal="center"/>
    </xf>
    <xf numFmtId="0" fontId="60" fillId="0" borderId="3" xfId="0" applyFont="1" applyBorder="1"/>
    <xf numFmtId="0" fontId="60" fillId="0" borderId="0" xfId="0" applyFont="1"/>
    <xf numFmtId="3" fontId="44" fillId="0" borderId="3" xfId="0" applyNumberFormat="1" applyFont="1" applyBorder="1"/>
    <xf numFmtId="41" fontId="44" fillId="0" borderId="39" xfId="0" applyNumberFormat="1" applyFont="1" applyBorder="1"/>
    <xf numFmtId="41" fontId="44" fillId="0" borderId="24" xfId="0" applyNumberFormat="1" applyFont="1" applyBorder="1"/>
    <xf numFmtId="41" fontId="42" fillId="0" borderId="21" xfId="0" applyNumberFormat="1" applyFont="1" applyBorder="1"/>
    <xf numFmtId="41" fontId="44" fillId="0" borderId="0" xfId="0" applyNumberFormat="1" applyFont="1"/>
    <xf numFmtId="41" fontId="60" fillId="0" borderId="0" xfId="0" applyNumberFormat="1" applyFont="1"/>
    <xf numFmtId="3" fontId="60" fillId="0" borderId="0" xfId="0" applyNumberFormat="1" applyFont="1"/>
    <xf numFmtId="41" fontId="51" fillId="0" borderId="0" xfId="0" applyNumberFormat="1" applyFont="1"/>
    <xf numFmtId="41" fontId="44" fillId="0" borderId="0" xfId="0" applyNumberFormat="1" applyFont="1" applyAlignment="1">
      <alignment horizontal="center"/>
    </xf>
    <xf numFmtId="14" fontId="21" fillId="0" borderId="0" xfId="0" applyNumberFormat="1" applyFont="1" applyAlignment="1">
      <alignment horizontal="center"/>
    </xf>
    <xf numFmtId="41" fontId="42" fillId="0" borderId="0" xfId="0" applyNumberFormat="1" applyFont="1"/>
    <xf numFmtId="41" fontId="42" fillId="0" borderId="0" xfId="0" applyNumberFormat="1" applyFont="1" applyAlignment="1">
      <alignment horizontal="center"/>
    </xf>
    <xf numFmtId="41" fontId="21" fillId="0" borderId="0" xfId="0" applyNumberFormat="1" applyFont="1"/>
    <xf numFmtId="49" fontId="42" fillId="0" borderId="0" xfId="0" applyNumberFormat="1" applyFont="1" applyAlignment="1">
      <alignment horizontal="right"/>
    </xf>
    <xf numFmtId="0" fontId="42" fillId="0" borderId="0" xfId="0" applyFont="1" applyAlignment="1">
      <alignment horizontal="right"/>
    </xf>
    <xf numFmtId="49" fontId="21" fillId="0" borderId="0" xfId="0" applyNumberFormat="1" applyFont="1" applyAlignment="1">
      <alignment horizontal="right"/>
    </xf>
    <xf numFmtId="0" fontId="21" fillId="0" borderId="0" xfId="0" applyFont="1" applyAlignment="1">
      <alignment horizontal="right"/>
    </xf>
    <xf numFmtId="37" fontId="43" fillId="0" borderId="4" xfId="0" applyNumberFormat="1" applyFont="1" applyBorder="1" applyAlignment="1">
      <alignment horizontal="center" wrapText="1"/>
    </xf>
    <xf numFmtId="37" fontId="21" fillId="0" borderId="0" xfId="0" applyNumberFormat="1" applyFont="1"/>
    <xf numFmtId="0" fontId="21" fillId="0" borderId="0" xfId="0" applyFont="1" applyAlignment="1">
      <alignment horizontal="left" wrapText="1"/>
    </xf>
    <xf numFmtId="0" fontId="52" fillId="0" borderId="4" xfId="0" applyFont="1" applyBorder="1" applyAlignment="1">
      <alignment horizontal="center" vertical="center" wrapText="1"/>
    </xf>
    <xf numFmtId="0" fontId="51" fillId="0" borderId="0" xfId="0" applyFont="1" applyAlignment="1">
      <alignment vertical="top"/>
    </xf>
    <xf numFmtId="0" fontId="52" fillId="0" borderId="0" xfId="0" applyFont="1" applyAlignment="1">
      <alignment vertical="top"/>
    </xf>
    <xf numFmtId="0" fontId="21" fillId="0" borderId="0" xfId="0" quotePrefix="1" applyFont="1" applyBorder="1" applyAlignment="1">
      <alignment horizontal="center"/>
    </xf>
    <xf numFmtId="0" fontId="21" fillId="0" borderId="0" xfId="0" quotePrefix="1" applyFont="1" applyBorder="1" applyAlignment="1">
      <alignment horizontal="center" vertical="top" wrapText="1"/>
    </xf>
    <xf numFmtId="0" fontId="51" fillId="0" borderId="0" xfId="0" quotePrefix="1" applyFont="1" applyBorder="1" applyAlignment="1">
      <alignment horizontal="center"/>
    </xf>
    <xf numFmtId="0" fontId="51" fillId="0" borderId="0" xfId="0" quotePrefix="1" applyFont="1" applyBorder="1" applyAlignment="1">
      <alignment horizontal="center" vertical="top" wrapText="1"/>
    </xf>
    <xf numFmtId="0" fontId="52" fillId="0" borderId="0" xfId="0" applyFont="1" applyBorder="1"/>
    <xf numFmtId="0" fontId="52" fillId="0" borderId="0" xfId="0" applyFont="1" applyBorder="1" applyAlignment="1">
      <alignment horizontal="center" vertical="top" wrapText="1"/>
    </xf>
    <xf numFmtId="0" fontId="51" fillId="0" borderId="0" xfId="0" applyFont="1" applyBorder="1" applyAlignment="1">
      <alignment horizontal="center" vertical="top" wrapText="1"/>
    </xf>
    <xf numFmtId="0" fontId="51" fillId="0" borderId="0" xfId="0" applyFont="1" applyAlignment="1">
      <alignment horizontal="center" vertical="top" wrapText="1"/>
    </xf>
    <xf numFmtId="0" fontId="42" fillId="0" borderId="0" xfId="0" applyFont="1" applyAlignment="1"/>
    <xf numFmtId="0" fontId="44" fillId="0" borderId="0" xfId="0" applyFont="1" applyBorder="1"/>
    <xf numFmtId="0" fontId="42" fillId="0" borderId="3" xfId="0" applyFont="1" applyFill="1" applyBorder="1" applyAlignment="1">
      <alignment horizontal="left" vertical="center" wrapText="1"/>
    </xf>
    <xf numFmtId="49" fontId="42" fillId="0" borderId="3" xfId="0" applyNumberFormat="1" applyFont="1" applyFill="1" applyBorder="1" applyAlignment="1">
      <alignment horizontal="center"/>
    </xf>
    <xf numFmtId="0" fontId="42" fillId="0" borderId="3" xfId="0" applyFont="1" applyFill="1" applyBorder="1" applyAlignment="1">
      <alignment wrapText="1"/>
    </xf>
    <xf numFmtId="0" fontId="42" fillId="0" borderId="3" xfId="0" applyFont="1" applyFill="1" applyBorder="1" applyAlignment="1">
      <alignment vertical="center" wrapText="1"/>
    </xf>
    <xf numFmtId="0" fontId="53" fillId="0" borderId="3" xfId="0" applyFont="1" applyBorder="1" applyAlignment="1">
      <alignment horizontal="center"/>
    </xf>
    <xf numFmtId="37" fontId="51" fillId="0" borderId="0" xfId="0" applyNumberFormat="1" applyFont="1"/>
    <xf numFmtId="0" fontId="21" fillId="0" borderId="40" xfId="0" applyFont="1" applyBorder="1" applyAlignment="1">
      <alignment horizontal="center"/>
    </xf>
    <xf numFmtId="49" fontId="44" fillId="0" borderId="3" xfId="0" applyNumberFormat="1" applyFont="1" applyFill="1" applyBorder="1" applyAlignment="1">
      <alignment horizontal="center"/>
    </xf>
    <xf numFmtId="3" fontId="46" fillId="0" borderId="3" xfId="0" applyNumberFormat="1" applyFont="1" applyBorder="1"/>
    <xf numFmtId="3" fontId="60" fillId="0" borderId="3" xfId="0" applyNumberFormat="1" applyFont="1" applyBorder="1"/>
    <xf numFmtId="0" fontId="44" fillId="3" borderId="3" xfId="0" applyFont="1" applyFill="1" applyBorder="1" applyAlignment="1">
      <alignment horizontal="center"/>
    </xf>
    <xf numFmtId="41" fontId="44" fillId="3" borderId="3" xfId="0" applyNumberFormat="1" applyFont="1" applyFill="1" applyBorder="1"/>
    <xf numFmtId="0" fontId="38" fillId="0" borderId="0" xfId="0" applyFont="1" applyFill="1" applyBorder="1" applyAlignment="1"/>
    <xf numFmtId="0" fontId="21" fillId="0" borderId="0" xfId="0" applyFont="1" applyFill="1" applyBorder="1" applyAlignment="1">
      <alignment horizontal="left" indent="1"/>
    </xf>
    <xf numFmtId="164" fontId="38" fillId="0" borderId="0" xfId="1" applyNumberFormat="1" applyFont="1" applyFill="1" applyBorder="1" applyAlignment="1"/>
    <xf numFmtId="0" fontId="42" fillId="5" borderId="0" xfId="0" applyFont="1" applyFill="1" applyAlignment="1">
      <alignment horizontal="center"/>
    </xf>
    <xf numFmtId="41" fontId="44" fillId="5" borderId="3" xfId="0" applyNumberFormat="1" applyFont="1" applyFill="1" applyBorder="1"/>
    <xf numFmtId="0" fontId="38" fillId="0" borderId="26" xfId="0" applyFont="1" applyBorder="1" applyAlignment="1">
      <alignment horizontal="center" vertical="center" wrapText="1"/>
    </xf>
    <xf numFmtId="164" fontId="38" fillId="0" borderId="26" xfId="1" applyNumberFormat="1" applyFont="1" applyBorder="1" applyAlignment="1">
      <alignment horizontal="center" vertical="center" wrapText="1"/>
    </xf>
    <xf numFmtId="41" fontId="42" fillId="0" borderId="0" xfId="0" applyNumberFormat="1" applyFont="1" applyAlignment="1">
      <alignment horizontal="right"/>
    </xf>
    <xf numFmtId="0" fontId="44" fillId="0" borderId="3" xfId="0" applyFont="1" applyFill="1" applyBorder="1" applyAlignment="1">
      <alignment horizontal="left"/>
    </xf>
    <xf numFmtId="0" fontId="46" fillId="0" borderId="3" xfId="0" applyFont="1" applyFill="1" applyBorder="1"/>
    <xf numFmtId="0" fontId="44" fillId="0" borderId="0" xfId="0" applyFont="1" applyFill="1"/>
    <xf numFmtId="164" fontId="44" fillId="0" borderId="3" xfId="1" applyNumberFormat="1" applyFont="1" applyFill="1" applyBorder="1"/>
    <xf numFmtId="3" fontId="46" fillId="0" borderId="3" xfId="0" applyNumberFormat="1" applyFont="1" applyFill="1" applyBorder="1"/>
    <xf numFmtId="3" fontId="44" fillId="0" borderId="3" xfId="0" applyNumberFormat="1" applyFont="1" applyFill="1" applyBorder="1"/>
    <xf numFmtId="41" fontId="44" fillId="0" borderId="39" xfId="0" applyNumberFormat="1" applyFont="1" applyFill="1" applyBorder="1"/>
    <xf numFmtId="41" fontId="44" fillId="0" borderId="39" xfId="0" applyNumberFormat="1" applyFont="1" applyFill="1" applyBorder="1" applyProtection="1"/>
    <xf numFmtId="0" fontId="42" fillId="0" borderId="24" xfId="0" applyFont="1" applyFill="1" applyBorder="1"/>
    <xf numFmtId="41" fontId="44" fillId="0" borderId="24" xfId="0" applyNumberFormat="1" applyFont="1" applyFill="1" applyBorder="1"/>
    <xf numFmtId="0" fontId="42" fillId="0" borderId="21" xfId="0" applyFont="1" applyFill="1" applyBorder="1"/>
    <xf numFmtId="41" fontId="60" fillId="0" borderId="3" xfId="0" applyNumberFormat="1" applyFont="1" applyFill="1" applyBorder="1" applyProtection="1"/>
    <xf numFmtId="0" fontId="47" fillId="0" borderId="3" xfId="0" applyFont="1" applyFill="1" applyBorder="1" applyAlignment="1">
      <alignment horizontal="center"/>
    </xf>
    <xf numFmtId="0" fontId="44" fillId="0" borderId="39" xfId="0" applyFont="1" applyFill="1" applyBorder="1" applyAlignment="1">
      <alignment horizontal="center"/>
    </xf>
    <xf numFmtId="0" fontId="44" fillId="0" borderId="6" xfId="0" applyFont="1" applyFill="1" applyBorder="1" applyAlignment="1">
      <alignment horizontal="center"/>
    </xf>
    <xf numFmtId="0" fontId="46" fillId="0" borderId="39" xfId="0" applyFont="1" applyFill="1" applyBorder="1" applyAlignment="1">
      <alignment horizontal="center"/>
    </xf>
    <xf numFmtId="0" fontId="21" fillId="0" borderId="3" xfId="0" applyFont="1" applyFill="1" applyBorder="1"/>
    <xf numFmtId="0" fontId="47" fillId="0" borderId="3" xfId="0" applyFont="1" applyFill="1" applyBorder="1"/>
    <xf numFmtId="41" fontId="38" fillId="0" borderId="21" xfId="0" applyNumberFormat="1" applyFont="1" applyFill="1" applyBorder="1"/>
    <xf numFmtId="41" fontId="38" fillId="0" borderId="34" xfId="0" applyNumberFormat="1" applyFont="1" applyFill="1" applyBorder="1"/>
    <xf numFmtId="0" fontId="38" fillId="0" borderId="0" xfId="0" applyFont="1" applyAlignment="1">
      <alignment horizontal="right"/>
    </xf>
    <xf numFmtId="164" fontId="21" fillId="0" borderId="0" xfId="1" applyNumberFormat="1" applyFont="1" applyFill="1" applyBorder="1"/>
    <xf numFmtId="164" fontId="45" fillId="0" borderId="3" xfId="1" applyNumberFormat="1" applyFont="1" applyFill="1" applyBorder="1"/>
    <xf numFmtId="3" fontId="21" fillId="0" borderId="0" xfId="0" applyNumberFormat="1" applyFont="1" applyAlignment="1">
      <alignment horizontal="center"/>
    </xf>
    <xf numFmtId="3" fontId="54" fillId="0" borderId="0" xfId="0" applyNumberFormat="1" applyFont="1"/>
    <xf numFmtId="0" fontId="62" fillId="0" borderId="0" xfId="0" applyFont="1" applyAlignment="1">
      <alignment horizontal="right"/>
    </xf>
    <xf numFmtId="0" fontId="21" fillId="0" borderId="0" xfId="14" applyFont="1"/>
    <xf numFmtId="215" fontId="21" fillId="0" borderId="0" xfId="5" applyFont="1" applyFill="1" applyBorder="1" applyAlignment="1">
      <alignment horizontal="right"/>
    </xf>
    <xf numFmtId="0" fontId="38" fillId="0" borderId="0" xfId="0" applyFont="1" applyAlignment="1">
      <alignment horizontal="center"/>
    </xf>
    <xf numFmtId="215" fontId="38" fillId="0" borderId="41" xfId="5" applyFont="1" applyBorder="1"/>
    <xf numFmtId="215" fontId="38" fillId="0" borderId="0" xfId="5" applyFont="1" applyBorder="1"/>
    <xf numFmtId="0" fontId="38" fillId="0" borderId="0" xfId="14" applyFont="1" applyFill="1"/>
    <xf numFmtId="0" fontId="21" fillId="0" borderId="0" xfId="13" applyFont="1" applyFill="1" applyBorder="1" applyProtection="1"/>
    <xf numFmtId="0" fontId="38" fillId="0" borderId="0" xfId="0" applyFont="1" applyAlignment="1">
      <alignment horizontal="left" indent="1"/>
    </xf>
    <xf numFmtId="0" fontId="21" fillId="0" borderId="0" xfId="0" applyFont="1" applyAlignment="1">
      <alignment horizontal="left" indent="1"/>
    </xf>
    <xf numFmtId="0" fontId="21" fillId="0" borderId="0" xfId="0" quotePrefix="1" applyFont="1" applyAlignment="1">
      <alignment horizontal="center"/>
    </xf>
    <xf numFmtId="16" fontId="21" fillId="0" borderId="0" xfId="0" quotePrefix="1" applyNumberFormat="1" applyFont="1" applyAlignment="1">
      <alignment horizontal="center"/>
    </xf>
    <xf numFmtId="0" fontId="38" fillId="0" borderId="0" xfId="0" applyFont="1" applyBorder="1" applyAlignment="1">
      <alignment horizontal="left"/>
    </xf>
    <xf numFmtId="0" fontId="21" fillId="0" borderId="0" xfId="0" quotePrefix="1" applyFont="1"/>
    <xf numFmtId="41" fontId="68" fillId="0" borderId="0" xfId="0" applyNumberFormat="1" applyFont="1"/>
    <xf numFmtId="0" fontId="21" fillId="0" borderId="0" xfId="16" applyFont="1" applyBorder="1" applyProtection="1"/>
    <xf numFmtId="0" fontId="21" fillId="0" borderId="0" xfId="0" applyFont="1" applyFill="1"/>
    <xf numFmtId="0" fontId="38" fillId="0" borderId="0" xfId="0" applyFont="1" applyFill="1"/>
    <xf numFmtId="0" fontId="21" fillId="0" borderId="0" xfId="0" applyFont="1" applyAlignment="1">
      <alignment horizontal="justify" vertical="top" wrapText="1"/>
    </xf>
    <xf numFmtId="0" fontId="38" fillId="0" borderId="0" xfId="0" applyFont="1" applyAlignment="1"/>
    <xf numFmtId="0" fontId="21" fillId="0" borderId="0" xfId="0" applyFont="1" applyAlignment="1">
      <alignment horizontal="right" wrapText="1"/>
    </xf>
    <xf numFmtId="0" fontId="38" fillId="0" borderId="0" xfId="0" applyFont="1" applyAlignment="1">
      <alignment horizontal="right" wrapText="1"/>
    </xf>
    <xf numFmtId="0" fontId="38" fillId="0" borderId="0" xfId="0" applyFont="1" applyAlignment="1">
      <alignment horizontal="right" vertical="top" wrapText="1"/>
    </xf>
    <xf numFmtId="0" fontId="38" fillId="0" borderId="0" xfId="0" applyFont="1" applyAlignment="1">
      <alignment horizontal="justify" vertical="top" wrapText="1"/>
    </xf>
    <xf numFmtId="0" fontId="21" fillId="0" borderId="9" xfId="0" applyFont="1" applyBorder="1" applyAlignment="1">
      <alignment horizontal="right" wrapText="1"/>
    </xf>
    <xf numFmtId="0" fontId="38" fillId="0" borderId="0" xfId="0" applyFont="1" applyAlignment="1">
      <alignment wrapText="1"/>
    </xf>
    <xf numFmtId="0" fontId="21" fillId="0" borderId="0" xfId="0" applyFont="1" applyAlignment="1">
      <alignment horizontal="right" vertical="top" wrapText="1"/>
    </xf>
    <xf numFmtId="164" fontId="38" fillId="0" borderId="0" xfId="5" applyNumberFormat="1" applyFont="1"/>
    <xf numFmtId="215" fontId="38" fillId="0" borderId="0" xfId="5" applyFont="1"/>
    <xf numFmtId="0" fontId="38" fillId="0" borderId="0" xfId="0" applyFont="1" applyFill="1" applyAlignment="1">
      <alignment wrapText="1"/>
    </xf>
    <xf numFmtId="0" fontId="21" fillId="0" borderId="0" xfId="0" applyFont="1" applyFill="1" applyAlignment="1">
      <alignment horizontal="right" vertical="top" wrapText="1"/>
    </xf>
    <xf numFmtId="0" fontId="47" fillId="0" borderId="0" xfId="0" applyFont="1" applyAlignment="1">
      <alignment wrapText="1"/>
    </xf>
    <xf numFmtId="215" fontId="47" fillId="0" borderId="0" xfId="5" applyFont="1"/>
    <xf numFmtId="215" fontId="38" fillId="0" borderId="0" xfId="5" applyFont="1" applyAlignment="1">
      <alignment horizontal="right" wrapText="1"/>
    </xf>
    <xf numFmtId="215" fontId="47" fillId="0" borderId="0" xfId="5" applyFont="1" applyBorder="1" applyAlignment="1">
      <alignment horizontal="right" wrapText="1"/>
    </xf>
    <xf numFmtId="215" fontId="21" fillId="0" borderId="0" xfId="5" applyFont="1" applyAlignment="1">
      <alignment horizontal="right" wrapText="1"/>
    </xf>
    <xf numFmtId="0" fontId="38" fillId="0" borderId="0" xfId="0" applyFont="1" applyAlignment="1">
      <alignment horizontal="center" vertical="top" wrapText="1"/>
    </xf>
    <xf numFmtId="215" fontId="47" fillId="0" borderId="0" xfId="5" applyFont="1" applyFill="1" applyAlignment="1">
      <alignment horizontal="right" wrapText="1"/>
    </xf>
    <xf numFmtId="215" fontId="47" fillId="0" borderId="0" xfId="5" applyFont="1" applyAlignment="1">
      <alignment horizontal="right" wrapText="1"/>
    </xf>
    <xf numFmtId="215" fontId="21" fillId="0" borderId="0" xfId="5" applyFont="1" applyBorder="1" applyAlignment="1">
      <alignment horizontal="right" wrapText="1"/>
    </xf>
    <xf numFmtId="215" fontId="21" fillId="0" borderId="0" xfId="5" applyFont="1" applyFill="1"/>
    <xf numFmtId="37" fontId="42" fillId="0" borderId="40" xfId="0" applyNumberFormat="1" applyFont="1" applyFill="1" applyBorder="1" applyAlignment="1">
      <alignment horizontal="center"/>
    </xf>
    <xf numFmtId="3" fontId="44" fillId="0" borderId="0" xfId="0" applyNumberFormat="1" applyFont="1" applyBorder="1"/>
    <xf numFmtId="3" fontId="38" fillId="0" borderId="0" xfId="0" applyNumberFormat="1" applyFont="1" applyAlignment="1">
      <alignment horizontal="right" wrapText="1"/>
    </xf>
    <xf numFmtId="3" fontId="64" fillId="0" borderId="0" xfId="0" applyNumberFormat="1" applyFont="1" applyAlignment="1">
      <alignment horizontal="right" vertical="top" wrapText="1"/>
    </xf>
    <xf numFmtId="3" fontId="21" fillId="0" borderId="9" xfId="0" applyNumberFormat="1" applyFont="1" applyBorder="1" applyAlignment="1">
      <alignment horizontal="right" wrapText="1"/>
    </xf>
    <xf numFmtId="3" fontId="38" fillId="0" borderId="0" xfId="5" applyNumberFormat="1" applyFont="1"/>
    <xf numFmtId="3" fontId="64" fillId="0" borderId="0" xfId="5" applyNumberFormat="1" applyFont="1"/>
    <xf numFmtId="3" fontId="66" fillId="0" borderId="0" xfId="5" applyNumberFormat="1" applyFont="1" applyFill="1" applyAlignment="1">
      <alignment horizontal="right" wrapText="1"/>
    </xf>
    <xf numFmtId="3" fontId="66" fillId="0" borderId="0" xfId="5" applyNumberFormat="1" applyFont="1" applyAlignment="1">
      <alignment horizontal="right" wrapText="1"/>
    </xf>
    <xf numFmtId="3" fontId="63" fillId="0" borderId="0" xfId="5" applyNumberFormat="1" applyFont="1" applyAlignment="1">
      <alignment horizontal="right" wrapText="1"/>
    </xf>
    <xf numFmtId="41" fontId="68" fillId="0" borderId="0" xfId="0" applyNumberFormat="1" applyFont="1" applyFill="1"/>
    <xf numFmtId="0" fontId="38" fillId="0" borderId="4" xfId="0" applyFont="1" applyBorder="1" applyAlignment="1">
      <alignment horizontal="center" vertical="center" wrapText="1"/>
    </xf>
    <xf numFmtId="0" fontId="52" fillId="0" borderId="0" xfId="14" applyFont="1"/>
    <xf numFmtId="41" fontId="21" fillId="0" borderId="3" xfId="0" applyNumberFormat="1" applyFont="1" applyFill="1" applyBorder="1" applyAlignment="1">
      <alignment horizontal="center"/>
    </xf>
    <xf numFmtId="41" fontId="38" fillId="0" borderId="3" xfId="0" applyNumberFormat="1" applyFont="1" applyFill="1" applyBorder="1" applyAlignment="1">
      <alignment horizontal="center"/>
    </xf>
    <xf numFmtId="41" fontId="47" fillId="0" borderId="3" xfId="0" applyNumberFormat="1" applyFont="1" applyFill="1" applyBorder="1" applyAlignment="1">
      <alignment horizontal="center"/>
    </xf>
    <xf numFmtId="3" fontId="21" fillId="0" borderId="3" xfId="0" applyNumberFormat="1" applyFont="1" applyFill="1" applyBorder="1" applyAlignment="1">
      <alignment horizontal="right"/>
    </xf>
    <xf numFmtId="3" fontId="47" fillId="0" borderId="3" xfId="0" applyNumberFormat="1" applyFont="1" applyFill="1" applyBorder="1" applyAlignment="1">
      <alignment horizontal="right"/>
    </xf>
    <xf numFmtId="164" fontId="38" fillId="0" borderId="3" xfId="1" applyNumberFormat="1" applyFont="1" applyFill="1" applyBorder="1" applyAlignment="1">
      <alignment horizontal="center"/>
    </xf>
    <xf numFmtId="164" fontId="38" fillId="0" borderId="3" xfId="1" applyNumberFormat="1" applyFont="1" applyFill="1" applyBorder="1"/>
    <xf numFmtId="49" fontId="42" fillId="0" borderId="0" xfId="0" applyNumberFormat="1" applyFont="1" applyFill="1" applyAlignment="1">
      <alignment horizontal="center"/>
    </xf>
    <xf numFmtId="49" fontId="42" fillId="0" borderId="0" xfId="0" applyNumberFormat="1" applyFont="1" applyFill="1" applyAlignment="1">
      <alignment horizontal="right"/>
    </xf>
    <xf numFmtId="0" fontId="42" fillId="0" borderId="0" xfId="0" applyNumberFormat="1" applyFont="1" applyFill="1" applyAlignment="1">
      <alignment horizontal="left"/>
    </xf>
    <xf numFmtId="0" fontId="42" fillId="0" borderId="0" xfId="0" applyFont="1" applyFill="1"/>
    <xf numFmtId="0" fontId="42" fillId="0" borderId="0" xfId="0" applyFont="1" applyFill="1" applyAlignment="1">
      <alignment horizontal="right"/>
    </xf>
    <xf numFmtId="37" fontId="42" fillId="0" borderId="0" xfId="0" applyNumberFormat="1" applyFont="1" applyAlignment="1">
      <alignment horizontal="right"/>
    </xf>
    <xf numFmtId="3" fontId="42" fillId="0" borderId="0" xfId="0" applyNumberFormat="1" applyFont="1" applyAlignment="1">
      <alignment horizontal="center"/>
    </xf>
    <xf numFmtId="3" fontId="42" fillId="0" borderId="0" xfId="0" applyNumberFormat="1" applyFont="1" applyAlignment="1">
      <alignment horizontal="right"/>
    </xf>
    <xf numFmtId="3" fontId="42" fillId="0" borderId="0" xfId="0" applyNumberFormat="1" applyFont="1" applyFill="1"/>
    <xf numFmtId="3" fontId="42" fillId="0" borderId="0" xfId="0" applyNumberFormat="1" applyFont="1" applyFill="1" applyAlignment="1">
      <alignment horizontal="right"/>
    </xf>
    <xf numFmtId="9" fontId="42" fillId="0" borderId="0" xfId="0" applyNumberFormat="1" applyFont="1" applyAlignment="1">
      <alignment horizontal="right"/>
    </xf>
    <xf numFmtId="0" fontId="38" fillId="0" borderId="42" xfId="0" applyFont="1" applyBorder="1" applyAlignment="1">
      <alignment horizontal="center"/>
    </xf>
    <xf numFmtId="0" fontId="52" fillId="0" borderId="0" xfId="0" applyFont="1" applyBorder="1" applyAlignment="1">
      <alignment horizontal="center"/>
    </xf>
    <xf numFmtId="0" fontId="21" fillId="0" borderId="0" xfId="0" applyFont="1" applyAlignment="1"/>
    <xf numFmtId="0" fontId="52" fillId="0" borderId="42" xfId="0" applyFont="1" applyBorder="1" applyAlignment="1">
      <alignment horizontal="center" vertical="center"/>
    </xf>
    <xf numFmtId="0" fontId="21" fillId="0" borderId="0" xfId="0" applyFont="1" applyBorder="1" applyAlignment="1"/>
    <xf numFmtId="0" fontId="51" fillId="0" borderId="0" xfId="0" applyFont="1" applyBorder="1" applyAlignment="1"/>
    <xf numFmtId="0" fontId="52" fillId="0" borderId="0" xfId="0" applyFont="1" applyBorder="1" applyAlignment="1"/>
    <xf numFmtId="0" fontId="70" fillId="0" borderId="43" xfId="0" applyFont="1" applyBorder="1"/>
    <xf numFmtId="0" fontId="51" fillId="0" borderId="43" xfId="0" applyFont="1" applyBorder="1" applyAlignment="1">
      <alignment horizontal="center" vertical="top"/>
    </xf>
    <xf numFmtId="0" fontId="51" fillId="0" borderId="43" xfId="0" applyFont="1" applyBorder="1" applyAlignment="1">
      <alignment horizontal="center" vertical="top" wrapText="1"/>
    </xf>
    <xf numFmtId="0" fontId="69" fillId="0" borderId="44" xfId="0" applyFont="1" applyBorder="1"/>
    <xf numFmtId="0" fontId="52" fillId="0" borderId="44" xfId="0" quotePrefix="1" applyFont="1" applyBorder="1" applyAlignment="1">
      <alignment horizontal="center" vertical="top"/>
    </xf>
    <xf numFmtId="0" fontId="51" fillId="0" borderId="44" xfId="0" applyFont="1" applyBorder="1" applyAlignment="1">
      <alignment horizontal="center" vertical="top" wrapText="1"/>
    </xf>
    <xf numFmtId="0" fontId="70" fillId="0" borderId="44" xfId="0" applyFont="1" applyBorder="1"/>
    <xf numFmtId="1" fontId="51" fillId="0" borderId="44" xfId="0" quotePrefix="1" applyNumberFormat="1" applyFont="1" applyBorder="1" applyAlignment="1">
      <alignment horizontal="center" vertical="top"/>
    </xf>
    <xf numFmtId="0" fontId="51" fillId="0" borderId="44" xfId="0" quotePrefix="1" applyFont="1" applyBorder="1" applyAlignment="1">
      <alignment horizontal="center" vertical="top" wrapText="1"/>
    </xf>
    <xf numFmtId="0" fontId="51" fillId="0" borderId="44" xfId="0" quotePrefix="1" applyFont="1" applyBorder="1" applyAlignment="1">
      <alignment horizontal="center" vertical="top"/>
    </xf>
    <xf numFmtId="0" fontId="70" fillId="0" borderId="44" xfId="0" applyFont="1" applyBorder="1" applyAlignment="1">
      <alignment horizontal="center"/>
    </xf>
    <xf numFmtId="0" fontId="52" fillId="0" borderId="44" xfId="0" quotePrefix="1" applyFont="1" applyBorder="1" applyAlignment="1">
      <alignment horizontal="center" vertical="top" wrapText="1"/>
    </xf>
    <xf numFmtId="0" fontId="69" fillId="0" borderId="44" xfId="0" applyFont="1" applyBorder="1" applyAlignment="1">
      <alignment horizontal="center"/>
    </xf>
    <xf numFmtId="0" fontId="52" fillId="0" borderId="44" xfId="0" applyFont="1" applyBorder="1" applyAlignment="1">
      <alignment horizontal="center" vertical="top" wrapText="1"/>
    </xf>
    <xf numFmtId="0" fontId="70" fillId="0" borderId="45" xfId="0" applyFont="1" applyBorder="1"/>
    <xf numFmtId="0" fontId="70" fillId="0" borderId="45" xfId="0" applyFont="1" applyBorder="1" applyAlignment="1">
      <alignment horizontal="center"/>
    </xf>
    <xf numFmtId="0" fontId="51" fillId="0" borderId="45" xfId="0" quotePrefix="1" applyFont="1" applyBorder="1" applyAlignment="1">
      <alignment horizontal="center" vertical="top" wrapText="1"/>
    </xf>
    <xf numFmtId="37" fontId="47" fillId="0" borderId="0" xfId="0" applyNumberFormat="1" applyFont="1" applyAlignment="1">
      <alignment horizontal="right"/>
    </xf>
    <xf numFmtId="37" fontId="52" fillId="0" borderId="0" xfId="0" applyNumberFormat="1" applyFont="1" applyBorder="1" applyAlignment="1">
      <alignment horizontal="center"/>
    </xf>
    <xf numFmtId="37" fontId="51" fillId="0" borderId="0" xfId="0" applyNumberFormat="1" applyFont="1" applyBorder="1"/>
    <xf numFmtId="3" fontId="62" fillId="0" borderId="0" xfId="0" applyNumberFormat="1" applyFont="1"/>
    <xf numFmtId="215" fontId="38" fillId="0" borderId="41" xfId="5" applyFont="1" applyFill="1" applyBorder="1"/>
    <xf numFmtId="14" fontId="38" fillId="0" borderId="0" xfId="5" quotePrefix="1" applyNumberFormat="1" applyFont="1" applyFill="1" applyAlignment="1">
      <alignment horizontal="right" wrapText="1"/>
    </xf>
    <xf numFmtId="215" fontId="38" fillId="0" borderId="0" xfId="5" applyFont="1" applyFill="1" applyBorder="1" applyAlignment="1">
      <alignment horizontal="right"/>
    </xf>
    <xf numFmtId="215" fontId="21" fillId="0" borderId="0" xfId="5" applyFont="1" applyFill="1" applyAlignment="1">
      <alignment horizontal="right"/>
    </xf>
    <xf numFmtId="215" fontId="38" fillId="0" borderId="0" xfId="5" applyFont="1" applyFill="1"/>
    <xf numFmtId="215" fontId="21" fillId="0" borderId="0" xfId="5" applyFont="1" applyFill="1" applyAlignment="1">
      <alignment horizontal="right" wrapText="1"/>
    </xf>
    <xf numFmtId="0" fontId="21" fillId="0" borderId="9" xfId="0" applyFont="1" applyFill="1" applyBorder="1" applyAlignment="1">
      <alignment horizontal="right" wrapText="1"/>
    </xf>
    <xf numFmtId="3" fontId="38" fillId="0" borderId="0" xfId="5" applyNumberFormat="1" applyFont="1" applyFill="1"/>
    <xf numFmtId="3" fontId="21" fillId="0" borderId="0" xfId="5" applyNumberFormat="1" applyFont="1" applyFill="1" applyAlignment="1">
      <alignment horizontal="right" wrapText="1"/>
    </xf>
    <xf numFmtId="3" fontId="47" fillId="0" borderId="0" xfId="5" applyNumberFormat="1" applyFont="1" applyFill="1" applyAlignment="1">
      <alignment horizontal="right" wrapText="1"/>
    </xf>
    <xf numFmtId="3" fontId="38" fillId="0" borderId="0" xfId="5" applyNumberFormat="1" applyFont="1" applyFill="1" applyBorder="1"/>
    <xf numFmtId="0" fontId="21" fillId="0" borderId="0" xfId="0" applyFont="1" applyAlignment="1">
      <alignment vertical="top"/>
    </xf>
    <xf numFmtId="0" fontId="21" fillId="0" borderId="0" xfId="0" applyFont="1" applyAlignment="1">
      <alignment horizontal="left" vertical="top" indent="1"/>
    </xf>
    <xf numFmtId="215" fontId="47" fillId="0" borderId="0" xfId="5" applyFont="1" applyAlignment="1">
      <alignment horizontal="right"/>
    </xf>
    <xf numFmtId="215" fontId="50" fillId="0" borderId="0" xfId="5" applyFont="1"/>
    <xf numFmtId="215" fontId="50" fillId="0" borderId="0" xfId="5" applyFont="1" applyFill="1" applyAlignment="1">
      <alignment horizontal="right" wrapText="1"/>
    </xf>
    <xf numFmtId="215" fontId="47" fillId="0" borderId="0" xfId="5" applyFont="1" applyFill="1"/>
    <xf numFmtId="0" fontId="21" fillId="0" borderId="0" xfId="13" applyFont="1" applyFill="1" applyBorder="1" applyAlignment="1" applyProtection="1">
      <alignment vertical="top"/>
    </xf>
    <xf numFmtId="0" fontId="63" fillId="0" borderId="0" xfId="14" applyFont="1" applyFill="1" applyBorder="1"/>
    <xf numFmtId="0" fontId="63" fillId="0" borderId="0" xfId="14" applyFont="1"/>
    <xf numFmtId="0" fontId="64" fillId="0" borderId="0" xfId="14" applyFont="1"/>
    <xf numFmtId="0" fontId="63" fillId="0" borderId="0" xfId="14" applyFont="1" applyAlignment="1">
      <alignment horizontal="right"/>
    </xf>
    <xf numFmtId="0" fontId="71" fillId="0" borderId="0" xfId="14" applyFont="1" applyAlignment="1">
      <alignment horizontal="right"/>
    </xf>
    <xf numFmtId="41" fontId="63" fillId="0" borderId="0" xfId="14" applyNumberFormat="1" applyFont="1"/>
    <xf numFmtId="0" fontId="73" fillId="0" borderId="0" xfId="14" applyFont="1"/>
    <xf numFmtId="0" fontId="51" fillId="0" borderId="0" xfId="14" applyFont="1" applyAlignment="1">
      <alignment horizontal="right"/>
    </xf>
    <xf numFmtId="0" fontId="51" fillId="0" borderId="0" xfId="14" applyFont="1"/>
    <xf numFmtId="0" fontId="45" fillId="0" borderId="0" xfId="14" applyFont="1"/>
    <xf numFmtId="3" fontId="63" fillId="0" borderId="0" xfId="14" applyNumberFormat="1" applyFont="1"/>
    <xf numFmtId="3" fontId="63" fillId="0" borderId="0" xfId="14" applyNumberFormat="1" applyFont="1" applyBorder="1"/>
    <xf numFmtId="3" fontId="52" fillId="0" borderId="0" xfId="14" applyNumberFormat="1" applyFont="1" applyBorder="1" applyAlignment="1">
      <alignment horizontal="right"/>
    </xf>
    <xf numFmtId="3" fontId="51" fillId="0" borderId="0" xfId="14" applyNumberFormat="1" applyFont="1" applyBorder="1" applyAlignment="1">
      <alignment horizontal="right"/>
    </xf>
    <xf numFmtId="3" fontId="52" fillId="0" borderId="0" xfId="14" applyNumberFormat="1" applyFont="1" applyBorder="1" applyAlignment="1">
      <alignment horizontal="right" wrapText="1"/>
    </xf>
    <xf numFmtId="3" fontId="21" fillId="0" borderId="0" xfId="14" applyNumberFormat="1" applyFont="1" applyAlignment="1">
      <alignment horizontal="right"/>
    </xf>
    <xf numFmtId="3" fontId="51" fillId="0" borderId="9" xfId="14" applyNumberFormat="1" applyFont="1" applyBorder="1" applyAlignment="1">
      <alignment horizontal="right"/>
    </xf>
    <xf numFmtId="3" fontId="51" fillId="0" borderId="0" xfId="14" applyNumberFormat="1" applyFont="1" applyBorder="1"/>
    <xf numFmtId="3" fontId="21" fillId="0" borderId="0" xfId="14" applyNumberFormat="1" applyFont="1"/>
    <xf numFmtId="3" fontId="52" fillId="0" borderId="0" xfId="1" applyNumberFormat="1" applyFont="1" applyBorder="1" applyAlignment="1">
      <alignment horizontal="right" wrapText="1"/>
    </xf>
    <xf numFmtId="3" fontId="52" fillId="0" borderId="0" xfId="14" applyNumberFormat="1" applyFont="1"/>
    <xf numFmtId="3" fontId="51" fillId="0" borderId="0" xfId="1" applyNumberFormat="1" applyFont="1" applyBorder="1" applyAlignment="1">
      <alignment horizontal="right" wrapText="1"/>
    </xf>
    <xf numFmtId="3" fontId="51" fillId="0" borderId="0" xfId="1" applyNumberFormat="1" applyFont="1" applyBorder="1"/>
    <xf numFmtId="3" fontId="52" fillId="0" borderId="41" xfId="1" applyNumberFormat="1" applyFont="1" applyBorder="1" applyAlignment="1">
      <alignment horizontal="right" wrapText="1"/>
    </xf>
    <xf numFmtId="3" fontId="52" fillId="0" borderId="0" xfId="1" applyNumberFormat="1" applyFont="1" applyBorder="1"/>
    <xf numFmtId="3" fontId="51" fillId="0" borderId="0" xfId="1" applyNumberFormat="1" applyFont="1" applyFill="1" applyBorder="1" applyAlignment="1">
      <alignment horizontal="right" wrapText="1"/>
    </xf>
    <xf numFmtId="3" fontId="72" fillId="0" borderId="0" xfId="1" applyNumberFormat="1" applyFont="1" applyBorder="1" applyAlignment="1">
      <alignment horizontal="right" wrapText="1"/>
    </xf>
    <xf numFmtId="3" fontId="71" fillId="0" borderId="0" xfId="1" applyNumberFormat="1" applyFont="1" applyBorder="1"/>
    <xf numFmtId="3" fontId="71" fillId="0" borderId="0" xfId="1" applyNumberFormat="1" applyFont="1" applyBorder="1" applyAlignment="1">
      <alignment horizontal="right"/>
    </xf>
    <xf numFmtId="3" fontId="73" fillId="0" borderId="0" xfId="1" applyNumberFormat="1" applyFont="1" applyBorder="1" applyAlignment="1">
      <alignment horizontal="right" wrapText="1"/>
    </xf>
    <xf numFmtId="3" fontId="73" fillId="0" borderId="0" xfId="1" applyNumberFormat="1" applyFont="1" applyBorder="1"/>
    <xf numFmtId="37" fontId="52" fillId="0" borderId="0" xfId="1" applyNumberFormat="1" applyFont="1" applyBorder="1" applyAlignment="1">
      <alignment horizontal="right" wrapText="1"/>
    </xf>
    <xf numFmtId="37" fontId="51" fillId="0" borderId="0" xfId="1" applyNumberFormat="1" applyFont="1" applyBorder="1" applyAlignment="1">
      <alignment horizontal="right" wrapText="1"/>
    </xf>
    <xf numFmtId="37" fontId="52" fillId="0" borderId="41" xfId="1" applyNumberFormat="1" applyFont="1" applyBorder="1" applyAlignment="1">
      <alignment horizontal="right" wrapText="1"/>
    </xf>
    <xf numFmtId="37" fontId="51" fillId="0" borderId="0" xfId="1" applyNumberFormat="1" applyFont="1" applyBorder="1"/>
    <xf numFmtId="37" fontId="51" fillId="0" borderId="0" xfId="1" applyNumberFormat="1" applyFont="1" applyBorder="1" applyAlignment="1">
      <alignment horizontal="right"/>
    </xf>
    <xf numFmtId="37" fontId="52" fillId="0" borderId="0" xfId="1" applyNumberFormat="1" applyFont="1" applyBorder="1"/>
    <xf numFmtId="37" fontId="42" fillId="0" borderId="7" xfId="0" applyNumberFormat="1" applyFont="1" applyFill="1" applyBorder="1" applyAlignment="1">
      <alignment horizontal="center"/>
    </xf>
    <xf numFmtId="49" fontId="42" fillId="0" borderId="10" xfId="0" applyNumberFormat="1" applyFont="1" applyFill="1" applyBorder="1" applyAlignment="1">
      <alignment horizontal="center"/>
    </xf>
    <xf numFmtId="0" fontId="47" fillId="0" borderId="0" xfId="0" applyFont="1" applyFill="1"/>
    <xf numFmtId="215" fontId="38" fillId="0" borderId="41" xfId="5" applyFont="1" applyFill="1" applyBorder="1" applyAlignment="1">
      <alignment horizontal="right"/>
    </xf>
    <xf numFmtId="0" fontId="67" fillId="0" borderId="0" xfId="0" applyFont="1" applyFill="1" applyAlignment="1">
      <alignment wrapText="1"/>
    </xf>
    <xf numFmtId="3" fontId="51" fillId="0" borderId="0" xfId="0" applyNumberFormat="1" applyFont="1" applyFill="1"/>
    <xf numFmtId="37" fontId="51" fillId="0" borderId="0" xfId="0" applyNumberFormat="1" applyFont="1" applyFill="1"/>
    <xf numFmtId="164" fontId="51" fillId="0" borderId="0" xfId="0" applyNumberFormat="1" applyFont="1"/>
    <xf numFmtId="0" fontId="21" fillId="0" borderId="0" xfId="14" applyFont="1" applyFill="1" applyAlignment="1">
      <alignment wrapText="1"/>
    </xf>
    <xf numFmtId="0" fontId="21" fillId="0" borderId="9" xfId="0" applyFont="1" applyFill="1" applyBorder="1"/>
    <xf numFmtId="0" fontId="38" fillId="0" borderId="9" xfId="14" applyFont="1" applyFill="1" applyBorder="1" applyAlignment="1">
      <alignment horizontal="right"/>
    </xf>
    <xf numFmtId="0" fontId="38" fillId="0" borderId="9" xfId="14" applyFont="1" applyFill="1" applyBorder="1" applyAlignment="1">
      <alignment horizontal="center"/>
    </xf>
    <xf numFmtId="164" fontId="42" fillId="0" borderId="0" xfId="0" applyNumberFormat="1" applyFont="1" applyAlignment="1">
      <alignment horizontal="right"/>
    </xf>
    <xf numFmtId="2" fontId="21" fillId="0" borderId="0" xfId="0" applyNumberFormat="1" applyFont="1" applyAlignment="1">
      <alignment horizontal="right"/>
    </xf>
    <xf numFmtId="37" fontId="54" fillId="0" borderId="0" xfId="1" applyNumberFormat="1" applyFont="1" applyBorder="1" applyAlignment="1">
      <alignment horizontal="right" wrapText="1"/>
    </xf>
    <xf numFmtId="164" fontId="38" fillId="0" borderId="7" xfId="1" applyNumberFormat="1" applyFont="1" applyFill="1" applyBorder="1" applyAlignment="1">
      <alignment horizontal="center" vertical="center" wrapText="1"/>
    </xf>
    <xf numFmtId="0" fontId="38" fillId="0" borderId="17" xfId="0" applyFont="1" applyFill="1" applyBorder="1" applyAlignment="1">
      <alignment horizontal="left" indent="1"/>
    </xf>
    <xf numFmtId="0" fontId="38" fillId="0" borderId="8" xfId="0" applyFont="1" applyFill="1" applyBorder="1" applyAlignment="1">
      <alignment horizontal="left" indent="1"/>
    </xf>
    <xf numFmtId="0" fontId="38" fillId="0" borderId="2" xfId="0" applyFont="1" applyFill="1" applyBorder="1" applyAlignment="1">
      <alignment horizontal="center"/>
    </xf>
    <xf numFmtId="164" fontId="38" fillId="0" borderId="2" xfId="1" applyNumberFormat="1" applyFont="1" applyFill="1" applyBorder="1"/>
    <xf numFmtId="0" fontId="38" fillId="0" borderId="12" xfId="0" applyFont="1" applyFill="1" applyBorder="1" applyAlignment="1">
      <alignment horizontal="left" indent="1"/>
    </xf>
    <xf numFmtId="0" fontId="38" fillId="0" borderId="10" xfId="0" applyFont="1" applyFill="1" applyBorder="1" applyAlignment="1">
      <alignment horizontal="left" indent="1"/>
    </xf>
    <xf numFmtId="0" fontId="21" fillId="0" borderId="18" xfId="0" applyFont="1" applyFill="1" applyBorder="1" applyAlignment="1">
      <alignment horizontal="left" indent="1"/>
    </xf>
    <xf numFmtId="0" fontId="21" fillId="0" borderId="19" xfId="0" applyFont="1" applyFill="1" applyBorder="1" applyAlignment="1">
      <alignment horizontal="left" indent="1"/>
    </xf>
    <xf numFmtId="164" fontId="21" fillId="0" borderId="39" xfId="1" applyNumberFormat="1" applyFont="1" applyFill="1" applyBorder="1"/>
    <xf numFmtId="0" fontId="38" fillId="0" borderId="55" xfId="0" applyFont="1" applyFill="1" applyBorder="1" applyAlignment="1">
      <alignment horizontal="left" indent="1"/>
    </xf>
    <xf numFmtId="0" fontId="21" fillId="0" borderId="40" xfId="0" applyFont="1" applyFill="1" applyBorder="1" applyAlignment="1">
      <alignment horizontal="center"/>
    </xf>
    <xf numFmtId="0" fontId="21" fillId="0" borderId="56" xfId="0" applyFont="1" applyFill="1" applyBorder="1" applyAlignment="1">
      <alignment horizontal="center"/>
    </xf>
    <xf numFmtId="164" fontId="21" fillId="0" borderId="40" xfId="1" applyNumberFormat="1" applyFont="1" applyFill="1" applyBorder="1"/>
    <xf numFmtId="0" fontId="38" fillId="0" borderId="57" xfId="0" applyFont="1" applyFill="1" applyBorder="1" applyAlignment="1">
      <alignment horizontal="center"/>
    </xf>
    <xf numFmtId="0" fontId="38" fillId="0" borderId="58" xfId="0" applyFont="1" applyFill="1" applyBorder="1" applyAlignment="1">
      <alignment horizontal="center"/>
    </xf>
    <xf numFmtId="0" fontId="52" fillId="0" borderId="34" xfId="0" applyFont="1" applyFill="1" applyBorder="1" applyAlignment="1">
      <alignment horizontal="center"/>
    </xf>
    <xf numFmtId="0" fontId="21" fillId="0" borderId="59" xfId="0" applyFont="1" applyFill="1" applyBorder="1" applyAlignment="1">
      <alignment horizontal="center"/>
    </xf>
    <xf numFmtId="164" fontId="38" fillId="0" borderId="34" xfId="1" applyNumberFormat="1" applyFont="1" applyFill="1" applyBorder="1" applyAlignment="1"/>
    <xf numFmtId="0" fontId="38" fillId="0" borderId="4" xfId="0" applyFont="1" applyFill="1" applyBorder="1" applyAlignment="1">
      <alignment horizontal="center"/>
    </xf>
    <xf numFmtId="0" fontId="38" fillId="0" borderId="4" xfId="1" applyNumberFormat="1" applyFont="1" applyFill="1" applyBorder="1" applyAlignment="1">
      <alignment horizontal="center"/>
    </xf>
    <xf numFmtId="0" fontId="38" fillId="0" borderId="7" xfId="0" applyFont="1" applyFill="1" applyBorder="1" applyAlignment="1">
      <alignment horizontal="center" vertical="center" wrapText="1"/>
    </xf>
    <xf numFmtId="0" fontId="21" fillId="0" borderId="2" xfId="0" applyFont="1" applyFill="1" applyBorder="1" applyAlignment="1">
      <alignment horizontal="center"/>
    </xf>
    <xf numFmtId="0" fontId="21" fillId="0" borderId="22" xfId="0" applyFont="1" applyFill="1" applyBorder="1" applyAlignment="1">
      <alignment horizontal="left" indent="1"/>
    </xf>
    <xf numFmtId="0" fontId="21" fillId="0" borderId="23" xfId="0" applyFont="1" applyFill="1" applyBorder="1" applyAlignment="1">
      <alignment horizontal="left" indent="1"/>
    </xf>
    <xf numFmtId="0" fontId="21" fillId="0" borderId="24" xfId="0" applyFont="1" applyFill="1" applyBorder="1" applyAlignment="1">
      <alignment horizontal="center"/>
    </xf>
    <xf numFmtId="0" fontId="38" fillId="0" borderId="24" xfId="0" applyFont="1" applyFill="1" applyBorder="1" applyAlignment="1">
      <alignment horizontal="center"/>
    </xf>
    <xf numFmtId="164" fontId="38" fillId="0" borderId="24" xfId="1" applyNumberFormat="1" applyFont="1" applyFill="1" applyBorder="1"/>
    <xf numFmtId="0" fontId="38" fillId="0" borderId="21" xfId="0" applyFont="1" applyFill="1" applyBorder="1" applyAlignment="1">
      <alignment horizontal="center"/>
    </xf>
    <xf numFmtId="164" fontId="38" fillId="0" borderId="21" xfId="1" applyNumberFormat="1" applyFont="1" applyFill="1" applyBorder="1"/>
    <xf numFmtId="164" fontId="38" fillId="0" borderId="26" xfId="1" applyNumberFormat="1" applyFont="1" applyFill="1" applyBorder="1" applyAlignment="1">
      <alignment horizontal="center" vertical="center" wrapText="1"/>
    </xf>
    <xf numFmtId="164" fontId="51" fillId="0" borderId="0" xfId="0" applyNumberFormat="1" applyFont="1" applyFill="1" applyBorder="1" applyAlignment="1">
      <alignment horizontal="center"/>
    </xf>
    <xf numFmtId="0" fontId="52" fillId="0" borderId="4" xfId="0" applyFont="1" applyFill="1" applyBorder="1" applyAlignment="1">
      <alignment horizontal="center" vertical="center" wrapText="1"/>
    </xf>
    <xf numFmtId="37" fontId="38" fillId="0" borderId="4" xfId="0" applyNumberFormat="1" applyFont="1" applyFill="1" applyBorder="1" applyAlignment="1">
      <alignment horizontal="center"/>
    </xf>
    <xf numFmtId="41" fontId="51" fillId="0" borderId="43" xfId="0" applyNumberFormat="1" applyFont="1" applyFill="1" applyBorder="1" applyAlignment="1">
      <alignment vertical="top"/>
    </xf>
    <xf numFmtId="41" fontId="52" fillId="0" borderId="44" xfId="0" applyNumberFormat="1" applyFont="1" applyFill="1" applyBorder="1" applyAlignment="1">
      <alignment vertical="top"/>
    </xf>
    <xf numFmtId="41" fontId="51" fillId="0" borderId="44" xfId="0" applyNumberFormat="1" applyFont="1" applyFill="1" applyBorder="1" applyAlignment="1">
      <alignment vertical="top"/>
    </xf>
    <xf numFmtId="37" fontId="52" fillId="0" borderId="60" xfId="0" applyNumberFormat="1" applyFont="1" applyFill="1" applyBorder="1" applyAlignment="1">
      <alignment vertical="top"/>
    </xf>
    <xf numFmtId="0" fontId="52" fillId="0" borderId="44" xfId="0" applyFont="1" applyFill="1" applyBorder="1" applyAlignment="1">
      <alignment vertical="top"/>
    </xf>
    <xf numFmtId="37" fontId="52" fillId="0" borderId="61" xfId="0" applyNumberFormat="1" applyFont="1" applyFill="1" applyBorder="1" applyAlignment="1">
      <alignment vertical="top"/>
    </xf>
    <xf numFmtId="37" fontId="52" fillId="0" borderId="62" xfId="0" applyNumberFormat="1" applyFont="1" applyFill="1" applyBorder="1" applyAlignment="1">
      <alignment vertical="top"/>
    </xf>
    <xf numFmtId="37" fontId="52" fillId="0" borderId="63" xfId="0" applyNumberFormat="1" applyFont="1" applyFill="1" applyBorder="1" applyAlignment="1">
      <alignment vertical="top"/>
    </xf>
    <xf numFmtId="37" fontId="52" fillId="0" borderId="40" xfId="0" applyNumberFormat="1" applyFont="1" applyFill="1" applyBorder="1" applyAlignment="1">
      <alignment vertical="top"/>
    </xf>
    <xf numFmtId="41" fontId="52" fillId="0" borderId="60" xfId="0" applyNumberFormat="1" applyFont="1" applyFill="1" applyBorder="1" applyAlignment="1">
      <alignment vertical="top"/>
    </xf>
    <xf numFmtId="37" fontId="52" fillId="0" borderId="64" xfId="0" applyNumberFormat="1" applyFont="1" applyFill="1" applyBorder="1" applyAlignment="1">
      <alignment vertical="top"/>
    </xf>
    <xf numFmtId="164" fontId="52" fillId="0" borderId="45" xfId="1" applyNumberFormat="1" applyFont="1" applyFill="1" applyBorder="1" applyAlignment="1">
      <alignment vertical="top"/>
    </xf>
    <xf numFmtId="0" fontId="21" fillId="0" borderId="0" xfId="0" applyFont="1" applyFill="1" applyBorder="1"/>
    <xf numFmtId="37" fontId="21" fillId="0" borderId="0" xfId="0" applyNumberFormat="1" applyFont="1" applyFill="1" applyBorder="1"/>
    <xf numFmtId="37" fontId="51" fillId="0" borderId="0" xfId="0" applyNumberFormat="1" applyFont="1" applyFill="1" applyBorder="1" applyAlignment="1">
      <alignment horizontal="center"/>
    </xf>
    <xf numFmtId="0" fontId="51" fillId="0" borderId="0" xfId="0" applyFont="1" applyFill="1"/>
    <xf numFmtId="37" fontId="52" fillId="0" borderId="0" xfId="0" applyNumberFormat="1" applyFont="1" applyFill="1" applyBorder="1" applyAlignment="1">
      <alignment horizontal="center"/>
    </xf>
    <xf numFmtId="37" fontId="51" fillId="0" borderId="0" xfId="0" applyNumberFormat="1" applyFont="1" applyFill="1" applyBorder="1" applyAlignment="1">
      <alignment horizontal="right"/>
    </xf>
    <xf numFmtId="0" fontId="38" fillId="0" borderId="0" xfId="0" applyFont="1" applyFill="1" applyAlignment="1">
      <alignment horizontal="right"/>
    </xf>
    <xf numFmtId="0" fontId="38" fillId="0" borderId="0" xfId="0" applyFont="1" applyFill="1" applyAlignment="1">
      <alignment horizontal="center"/>
    </xf>
    <xf numFmtId="0" fontId="38" fillId="0" borderId="0" xfId="0" applyFont="1" applyFill="1" applyAlignment="1"/>
    <xf numFmtId="41" fontId="42" fillId="0" borderId="0" xfId="0" applyNumberFormat="1" applyFont="1" applyFill="1"/>
    <xf numFmtId="0" fontId="42" fillId="0" borderId="0" xfId="0" applyFont="1" applyFill="1" applyAlignment="1">
      <alignment horizontal="center"/>
    </xf>
    <xf numFmtId="3" fontId="38" fillId="0" borderId="41" xfId="5" applyNumberFormat="1" applyFont="1" applyFill="1" applyBorder="1"/>
    <xf numFmtId="0" fontId="21" fillId="0" borderId="0" xfId="0" applyFont="1" applyFill="1" applyAlignment="1">
      <alignment horizontal="justify" vertical="top" wrapText="1"/>
    </xf>
    <xf numFmtId="0" fontId="38" fillId="0" borderId="0" xfId="0" applyFont="1" applyFill="1" applyAlignment="1">
      <alignment horizontal="right" wrapText="1"/>
    </xf>
    <xf numFmtId="0" fontId="38" fillId="0" borderId="0" xfId="0" applyFont="1" applyFill="1" applyAlignment="1">
      <alignment horizontal="right" vertical="top" wrapText="1"/>
    </xf>
    <xf numFmtId="0" fontId="38" fillId="0" borderId="0" xfId="0" applyFont="1" applyFill="1" applyAlignment="1">
      <alignment horizontal="justify" vertical="top" wrapText="1"/>
    </xf>
    <xf numFmtId="0" fontId="23" fillId="0" borderId="0" xfId="0" applyFont="1" applyFill="1" applyAlignment="1">
      <alignment wrapText="1"/>
    </xf>
    <xf numFmtId="164" fontId="38" fillId="0" borderId="0" xfId="5" applyNumberFormat="1" applyFont="1" applyFill="1"/>
    <xf numFmtId="0" fontId="47" fillId="0" borderId="0" xfId="0" applyFont="1" applyFill="1" applyAlignment="1">
      <alignment wrapText="1"/>
    </xf>
    <xf numFmtId="0" fontId="21" fillId="0" borderId="0" xfId="0" applyFont="1" applyFill="1" applyAlignment="1">
      <alignment wrapText="1"/>
    </xf>
    <xf numFmtId="215" fontId="21" fillId="0" borderId="0" xfId="5" applyFont="1" applyFill="1" applyBorder="1" applyAlignment="1">
      <alignment horizontal="right" wrapText="1"/>
    </xf>
    <xf numFmtId="0" fontId="44" fillId="0" borderId="0" xfId="0" applyFont="1" applyFill="1" applyBorder="1"/>
    <xf numFmtId="164" fontId="21" fillId="0" borderId="0" xfId="5" applyNumberFormat="1" applyFont="1" applyFill="1"/>
    <xf numFmtId="0" fontId="21" fillId="0" borderId="0" xfId="0" applyFont="1" applyFill="1" applyAlignment="1">
      <alignment horizontal="right" wrapText="1"/>
    </xf>
    <xf numFmtId="41" fontId="38" fillId="0" borderId="0" xfId="5" applyNumberFormat="1" applyFont="1" applyFill="1"/>
    <xf numFmtId="215" fontId="38" fillId="0" borderId="0" xfId="5" applyFont="1" applyFill="1" applyBorder="1"/>
    <xf numFmtId="164" fontId="47" fillId="0" borderId="0" xfId="5" applyNumberFormat="1" applyFont="1" applyFill="1" applyBorder="1" applyAlignment="1" applyProtection="1"/>
    <xf numFmtId="0" fontId="47" fillId="0" borderId="0" xfId="0" applyFont="1" applyFill="1" applyAlignment="1"/>
    <xf numFmtId="0" fontId="21" fillId="0" borderId="0" xfId="0" applyFont="1" applyFill="1" applyBorder="1" applyAlignment="1">
      <alignment vertical="top" wrapText="1"/>
    </xf>
    <xf numFmtId="164" fontId="21" fillId="0" borderId="0" xfId="1" applyNumberFormat="1" applyFont="1" applyFill="1" applyBorder="1" applyAlignment="1">
      <alignment vertical="top" wrapText="1"/>
    </xf>
    <xf numFmtId="3" fontId="21" fillId="0" borderId="0" xfId="1" applyNumberFormat="1" applyFont="1" applyFill="1" applyBorder="1" applyAlignment="1">
      <alignment vertical="top" wrapText="1"/>
    </xf>
    <xf numFmtId="3" fontId="21" fillId="0" borderId="0" xfId="0" applyNumberFormat="1" applyFont="1" applyFill="1" applyBorder="1" applyAlignment="1">
      <alignment vertical="top" wrapText="1"/>
    </xf>
    <xf numFmtId="0" fontId="21" fillId="0" borderId="0" xfId="0" quotePrefix="1" applyFont="1" applyFill="1"/>
    <xf numFmtId="0" fontId="21" fillId="0" borderId="0" xfId="0" applyFont="1" applyFill="1" applyAlignment="1">
      <alignment horizontal="center"/>
    </xf>
    <xf numFmtId="3" fontId="21" fillId="0" borderId="0" xfId="0" applyNumberFormat="1" applyFont="1" applyFill="1" applyAlignment="1">
      <alignment horizontal="right"/>
    </xf>
    <xf numFmtId="0" fontId="67" fillId="0" borderId="0" xfId="14" applyFont="1" applyFill="1" applyAlignment="1">
      <alignment horizontal="left"/>
    </xf>
    <xf numFmtId="0" fontId="21" fillId="0" borderId="0" xfId="14" applyFont="1" applyFill="1" applyAlignment="1">
      <alignment horizontal="left"/>
    </xf>
    <xf numFmtId="0" fontId="38" fillId="0" borderId="0" xfId="14" applyFont="1" applyFill="1" applyAlignment="1">
      <alignment horizontal="left"/>
    </xf>
    <xf numFmtId="215" fontId="38" fillId="0" borderId="0" xfId="5" applyFont="1" applyFill="1" applyAlignment="1">
      <alignment horizontal="right"/>
    </xf>
    <xf numFmtId="0" fontId="21" fillId="0" borderId="0" xfId="14" applyFont="1" applyFill="1"/>
    <xf numFmtId="0" fontId="21" fillId="0" borderId="0" xfId="15" applyFont="1" applyFill="1" applyBorder="1" applyAlignment="1" applyProtection="1"/>
    <xf numFmtId="0" fontId="38" fillId="0" borderId="0" xfId="0" applyFont="1" applyFill="1" applyAlignment="1">
      <alignment horizontal="center" wrapText="1"/>
    </xf>
    <xf numFmtId="216" fontId="21" fillId="0" borderId="0" xfId="2" applyFont="1" applyFill="1"/>
    <xf numFmtId="216" fontId="38" fillId="0" borderId="0" xfId="2" applyFont="1" applyFill="1" applyAlignment="1">
      <alignment horizontal="left"/>
    </xf>
    <xf numFmtId="0" fontId="38" fillId="0" borderId="0" xfId="15" applyFont="1" applyFill="1" applyBorder="1" applyAlignment="1" applyProtection="1"/>
    <xf numFmtId="0" fontId="38" fillId="0" borderId="0" xfId="15" applyFont="1" applyFill="1" applyBorder="1" applyAlignment="1" applyProtection="1">
      <alignment horizontal="center"/>
    </xf>
    <xf numFmtId="0" fontId="67" fillId="0" borderId="0" xfId="15" applyFont="1" applyFill="1" applyBorder="1" applyAlignment="1" applyProtection="1"/>
    <xf numFmtId="0" fontId="38" fillId="0" borderId="0" xfId="14" applyFont="1" applyFill="1" applyBorder="1"/>
    <xf numFmtId="3" fontId="38" fillId="0" borderId="0" xfId="0" applyNumberFormat="1" applyFont="1" applyFill="1" applyBorder="1" applyAlignment="1">
      <alignment horizontal="right" wrapText="1"/>
    </xf>
    <xf numFmtId="10" fontId="38" fillId="0" borderId="0" xfId="17" applyNumberFormat="1" applyFont="1" applyFill="1" applyAlignment="1">
      <alignment horizontal="center"/>
    </xf>
    <xf numFmtId="3" fontId="21" fillId="0" borderId="0" xfId="0" applyNumberFormat="1" applyFont="1" applyFill="1" applyBorder="1" applyAlignment="1">
      <alignment horizontal="right" wrapText="1"/>
    </xf>
    <xf numFmtId="10" fontId="21" fillId="0" borderId="0" xfId="17" applyNumberFormat="1" applyFont="1" applyFill="1" applyAlignment="1">
      <alignment horizontal="center"/>
    </xf>
    <xf numFmtId="0" fontId="51" fillId="0" borderId="0" xfId="14" applyFont="1" applyFill="1"/>
    <xf numFmtId="215" fontId="21" fillId="0" borderId="0" xfId="5" applyFont="1" applyFill="1" applyAlignment="1"/>
    <xf numFmtId="215" fontId="21" fillId="0" borderId="0" xfId="5" applyFont="1" applyFill="1" applyBorder="1" applyAlignment="1"/>
    <xf numFmtId="41" fontId="21" fillId="0" borderId="0" xfId="14" applyNumberFormat="1" applyFont="1" applyFill="1" applyBorder="1"/>
    <xf numFmtId="215" fontId="38" fillId="0" borderId="0" xfId="5" applyFont="1" applyFill="1" applyBorder="1" applyAlignment="1"/>
    <xf numFmtId="3" fontId="38" fillId="0" borderId="41" xfId="14" applyNumberFormat="1" applyFont="1" applyFill="1" applyBorder="1"/>
    <xf numFmtId="10" fontId="38" fillId="0" borderId="41" xfId="17" applyNumberFormat="1" applyFont="1" applyFill="1" applyBorder="1" applyAlignment="1">
      <alignment horizontal="center"/>
    </xf>
    <xf numFmtId="0" fontId="38" fillId="0" borderId="0" xfId="0" quotePrefix="1" applyFont="1" applyFill="1"/>
    <xf numFmtId="0" fontId="38" fillId="0" borderId="0" xfId="14" applyFont="1" applyFill="1" applyAlignment="1">
      <alignment horizontal="left" indent="1"/>
    </xf>
    <xf numFmtId="0" fontId="21" fillId="0" borderId="0" xfId="14" applyFont="1" applyFill="1" applyAlignment="1">
      <alignment horizontal="left" indent="1"/>
    </xf>
    <xf numFmtId="49" fontId="38" fillId="0" borderId="0" xfId="5" quotePrefix="1" applyNumberFormat="1" applyFont="1" applyFill="1" applyAlignment="1">
      <alignment horizontal="right"/>
    </xf>
    <xf numFmtId="164" fontId="38" fillId="0" borderId="0" xfId="5" quotePrefix="1" applyNumberFormat="1" applyFont="1" applyFill="1" applyAlignment="1">
      <alignment horizontal="right" wrapText="1"/>
    </xf>
    <xf numFmtId="164" fontId="21" fillId="0" borderId="0" xfId="5" quotePrefix="1" applyNumberFormat="1" applyFont="1" applyFill="1" applyAlignment="1">
      <alignment horizontal="right" wrapText="1"/>
    </xf>
    <xf numFmtId="14" fontId="21" fillId="0" borderId="0" xfId="5" quotePrefix="1" applyNumberFormat="1" applyFont="1" applyFill="1" applyAlignment="1">
      <alignment horizontal="right" wrapText="1"/>
    </xf>
    <xf numFmtId="0" fontId="21" fillId="0" borderId="0" xfId="0" applyFont="1" applyFill="1" applyAlignment="1">
      <alignment horizontal="left"/>
    </xf>
    <xf numFmtId="0" fontId="42" fillId="0" borderId="0" xfId="0" applyFont="1" applyFill="1" applyAlignment="1"/>
    <xf numFmtId="41" fontId="38" fillId="0" borderId="3" xfId="0" applyNumberFormat="1" applyFont="1" applyFill="1" applyBorder="1" applyAlignment="1">
      <alignment horizontal="right"/>
    </xf>
    <xf numFmtId="39" fontId="38" fillId="0" borderId="5" xfId="0" applyNumberFormat="1" applyFont="1" applyFill="1" applyBorder="1" applyAlignment="1">
      <alignment horizontal="right"/>
    </xf>
    <xf numFmtId="0" fontId="21" fillId="0" borderId="5" xfId="0" applyFont="1" applyFill="1" applyBorder="1" applyAlignment="1">
      <alignment horizontal="right"/>
    </xf>
    <xf numFmtId="49" fontId="23" fillId="0" borderId="0" xfId="0" applyNumberFormat="1" applyFont="1" applyFill="1" applyAlignment="1">
      <alignment horizontal="center"/>
    </xf>
    <xf numFmtId="49" fontId="23" fillId="0" borderId="0" xfId="0" applyNumberFormat="1" applyFont="1" applyFill="1" applyAlignment="1">
      <alignment horizontal="right"/>
    </xf>
    <xf numFmtId="49" fontId="39" fillId="0" borderId="0" xfId="0" applyNumberFormat="1" applyFont="1" applyFill="1" applyAlignment="1">
      <alignment horizontal="center"/>
    </xf>
    <xf numFmtId="49" fontId="39" fillId="0" borderId="0" xfId="0" applyNumberFormat="1" applyFont="1" applyFill="1" applyAlignment="1">
      <alignment horizontal="right"/>
    </xf>
    <xf numFmtId="41" fontId="62" fillId="0" borderId="0" xfId="0" applyNumberFormat="1" applyFont="1" applyFill="1" applyAlignment="1">
      <alignment horizontal="center"/>
    </xf>
    <xf numFmtId="0" fontId="40" fillId="0" borderId="0" xfId="0" applyFont="1" applyFill="1" applyBorder="1" applyAlignment="1">
      <alignment horizontal="center" wrapText="1"/>
    </xf>
    <xf numFmtId="0" fontId="50" fillId="0" borderId="0" xfId="0" applyFont="1" applyFill="1" applyAlignment="1">
      <alignment horizontal="right"/>
    </xf>
    <xf numFmtId="0" fontId="23" fillId="0" borderId="4" xfId="0" applyFont="1" applyFill="1" applyBorder="1" applyAlignment="1">
      <alignment horizontal="center" vertical="center" wrapText="1"/>
    </xf>
    <xf numFmtId="49" fontId="23" fillId="0" borderId="4" xfId="0" applyNumberFormat="1" applyFont="1" applyFill="1" applyBorder="1" applyAlignment="1">
      <alignment horizontal="center" vertical="center" wrapText="1"/>
    </xf>
    <xf numFmtId="49" fontId="38" fillId="0" borderId="4" xfId="0" applyNumberFormat="1" applyFont="1" applyFill="1" applyBorder="1" applyAlignment="1">
      <alignment horizontal="center" vertical="center" wrapText="1"/>
    </xf>
    <xf numFmtId="14" fontId="52" fillId="0" borderId="4" xfId="0" applyNumberFormat="1" applyFont="1" applyFill="1" applyBorder="1" applyAlignment="1">
      <alignment vertical="center" wrapText="1"/>
    </xf>
    <xf numFmtId="164" fontId="52" fillId="0" borderId="4" xfId="1" applyNumberFormat="1" applyFont="1" applyFill="1" applyBorder="1" applyAlignment="1">
      <alignment horizontal="center" vertical="center"/>
    </xf>
    <xf numFmtId="164" fontId="52" fillId="0" borderId="4" xfId="1" applyNumberFormat="1" applyFont="1" applyFill="1" applyBorder="1" applyAlignment="1">
      <alignment horizontal="center" vertical="center" wrapText="1"/>
    </xf>
    <xf numFmtId="37" fontId="43" fillId="0" borderId="4" xfId="0" applyNumberFormat="1" applyFont="1" applyFill="1" applyBorder="1" applyAlignment="1">
      <alignment horizontal="center" wrapText="1"/>
    </xf>
    <xf numFmtId="37" fontId="43" fillId="0" borderId="4" xfId="0" applyNumberFormat="1" applyFont="1" applyFill="1" applyBorder="1" applyAlignment="1">
      <alignment horizontal="center"/>
    </xf>
    <xf numFmtId="37" fontId="42" fillId="0" borderId="4" xfId="0" applyNumberFormat="1" applyFont="1" applyFill="1" applyBorder="1" applyAlignment="1">
      <alignment horizontal="center" wrapText="1"/>
    </xf>
    <xf numFmtId="37" fontId="43" fillId="0" borderId="7" xfId="0" applyNumberFormat="1" applyFont="1" applyFill="1" applyBorder="1" applyAlignment="1">
      <alignment horizontal="center" wrapText="1"/>
    </xf>
    <xf numFmtId="37" fontId="43" fillId="0" borderId="7" xfId="0" applyNumberFormat="1" applyFont="1" applyFill="1" applyBorder="1" applyAlignment="1">
      <alignment horizontal="center"/>
    </xf>
    <xf numFmtId="0" fontId="44" fillId="0" borderId="3" xfId="0" applyFont="1" applyFill="1" applyBorder="1" applyAlignment="1">
      <alignment wrapText="1"/>
    </xf>
    <xf numFmtId="49" fontId="44" fillId="0" borderId="3" xfId="0" quotePrefix="1" applyNumberFormat="1" applyFont="1" applyFill="1" applyBorder="1" applyAlignment="1">
      <alignment horizontal="center"/>
    </xf>
    <xf numFmtId="0" fontId="47" fillId="0" borderId="3" xfId="0" applyFont="1" applyFill="1" applyBorder="1" applyAlignment="1">
      <alignment wrapText="1"/>
    </xf>
    <xf numFmtId="41" fontId="21" fillId="0" borderId="3" xfId="0" applyNumberFormat="1" applyFont="1" applyFill="1" applyBorder="1" applyAlignment="1">
      <alignment horizontal="right"/>
    </xf>
    <xf numFmtId="49" fontId="42" fillId="0" borderId="3" xfId="0" applyNumberFormat="1" applyFont="1" applyFill="1" applyBorder="1" applyAlignment="1">
      <alignment horizontal="center" vertical="center" wrapText="1"/>
    </xf>
    <xf numFmtId="164" fontId="38" fillId="0" borderId="3" xfId="1" applyNumberFormat="1" applyFont="1" applyFill="1" applyBorder="1" applyAlignment="1">
      <alignment horizontal="center" vertical="center" wrapText="1"/>
    </xf>
    <xf numFmtId="0" fontId="44" fillId="0" borderId="5" xfId="0" applyFont="1" applyFill="1" applyBorder="1" applyAlignment="1">
      <alignment wrapText="1"/>
    </xf>
    <xf numFmtId="49" fontId="44" fillId="0" borderId="5" xfId="0" applyNumberFormat="1" applyFont="1" applyFill="1" applyBorder="1" applyAlignment="1">
      <alignment horizontal="center"/>
    </xf>
    <xf numFmtId="0" fontId="42" fillId="0" borderId="0" xfId="0" applyFont="1" applyFill="1" applyAlignment="1">
      <alignment wrapText="1"/>
    </xf>
    <xf numFmtId="0" fontId="38" fillId="0" borderId="0" xfId="0" applyFont="1" applyFill="1" applyAlignment="1">
      <alignment horizontal="left"/>
    </xf>
    <xf numFmtId="0" fontId="42" fillId="0" borderId="0" xfId="0" applyFont="1" applyFill="1" applyAlignment="1">
      <alignment horizontal="left"/>
    </xf>
    <xf numFmtId="37" fontId="70" fillId="0" borderId="46" xfId="0" applyNumberFormat="1" applyFont="1" applyBorder="1" applyAlignment="1">
      <alignment horizontal="center" vertical="center" wrapText="1"/>
    </xf>
    <xf numFmtId="0" fontId="70" fillId="0" borderId="4" xfId="0" applyFont="1" applyBorder="1" applyAlignment="1">
      <alignment horizontal="center" vertical="center" wrapText="1"/>
    </xf>
    <xf numFmtId="37" fontId="51" fillId="0" borderId="65" xfId="0" applyNumberFormat="1" applyFont="1" applyFill="1" applyBorder="1" applyAlignment="1">
      <alignment vertical="top"/>
    </xf>
    <xf numFmtId="37" fontId="51" fillId="0" borderId="60" xfId="0" applyNumberFormat="1" applyFont="1" applyFill="1" applyBorder="1" applyAlignment="1">
      <alignment vertical="top"/>
    </xf>
    <xf numFmtId="37" fontId="52" fillId="0" borderId="56" xfId="0" applyNumberFormat="1" applyFont="1" applyFill="1" applyBorder="1" applyAlignment="1">
      <alignment vertical="top"/>
    </xf>
    <xf numFmtId="37" fontId="52" fillId="0" borderId="66" xfId="1" applyNumberFormat="1" applyFont="1" applyFill="1" applyBorder="1" applyAlignment="1">
      <alignment vertical="top"/>
    </xf>
    <xf numFmtId="0" fontId="21" fillId="0" borderId="0" xfId="0" applyFont="1" applyFill="1" applyAlignment="1">
      <alignment horizontal="right"/>
    </xf>
    <xf numFmtId="164" fontId="38" fillId="0" borderId="0" xfId="1" applyNumberFormat="1" applyFont="1" applyFill="1" applyBorder="1" applyAlignment="1">
      <alignment horizontal="right" vertical="center" wrapText="1"/>
    </xf>
    <xf numFmtId="41" fontId="21" fillId="0" borderId="0" xfId="0" applyNumberFormat="1" applyFont="1" applyFill="1" applyAlignment="1">
      <alignment horizontal="right"/>
    </xf>
    <xf numFmtId="41" fontId="68" fillId="0" borderId="0" xfId="0" applyNumberFormat="1" applyFont="1" applyFill="1" applyAlignment="1">
      <alignment horizontal="right"/>
    </xf>
    <xf numFmtId="41" fontId="38" fillId="0" borderId="0" xfId="0" applyNumberFormat="1" applyFont="1" applyFill="1" applyAlignment="1">
      <alignment horizontal="right"/>
    </xf>
    <xf numFmtId="41" fontId="42" fillId="0" borderId="0" xfId="0" applyNumberFormat="1" applyFont="1" applyFill="1" applyAlignment="1">
      <alignment horizontal="right"/>
    </xf>
    <xf numFmtId="0" fontId="44" fillId="0" borderId="0" xfId="0" applyFont="1" applyFill="1" applyAlignment="1">
      <alignment horizontal="right"/>
    </xf>
    <xf numFmtId="41" fontId="38" fillId="0" borderId="32" xfId="0" applyNumberFormat="1" applyFont="1" applyFill="1" applyBorder="1" applyAlignment="1">
      <alignment horizontal="right"/>
    </xf>
    <xf numFmtId="41" fontId="38" fillId="0" borderId="41" xfId="0" applyNumberFormat="1" applyFont="1" applyFill="1" applyBorder="1" applyAlignment="1">
      <alignment horizontal="right"/>
    </xf>
    <xf numFmtId="41" fontId="38" fillId="0" borderId="0" xfId="0" applyNumberFormat="1" applyFont="1" applyFill="1" applyBorder="1" applyAlignment="1">
      <alignment horizontal="right"/>
    </xf>
    <xf numFmtId="215" fontId="21" fillId="0" borderId="9" xfId="5" applyFont="1" applyFill="1" applyBorder="1" applyAlignment="1">
      <alignment horizontal="right"/>
    </xf>
    <xf numFmtId="164" fontId="21" fillId="0" borderId="0" xfId="5" applyNumberFormat="1" applyFont="1" applyFill="1" applyBorder="1" applyAlignment="1" applyProtection="1">
      <alignment horizontal="right"/>
    </xf>
    <xf numFmtId="0" fontId="44" fillId="0" borderId="0" xfId="0" applyFont="1" applyFill="1" applyBorder="1" applyAlignment="1">
      <alignment horizontal="right"/>
    </xf>
    <xf numFmtId="49" fontId="38" fillId="0" borderId="0" xfId="5" applyNumberFormat="1" applyFont="1" applyFill="1" applyAlignment="1">
      <alignment horizontal="right" wrapText="1"/>
    </xf>
    <xf numFmtId="49" fontId="52" fillId="0" borderId="0" xfId="5" applyNumberFormat="1" applyFont="1" applyFill="1" applyAlignment="1">
      <alignment horizontal="right" wrapText="1"/>
    </xf>
    <xf numFmtId="3" fontId="21" fillId="0" borderId="0" xfId="5" applyNumberFormat="1" applyFont="1" applyFill="1" applyAlignment="1">
      <alignment horizontal="right"/>
    </xf>
    <xf numFmtId="3" fontId="38" fillId="0" borderId="0" xfId="5" applyNumberFormat="1" applyFont="1" applyFill="1" applyAlignment="1">
      <alignment horizontal="right"/>
    </xf>
    <xf numFmtId="9" fontId="21" fillId="0" borderId="0" xfId="17" applyFont="1" applyFill="1" applyAlignment="1">
      <alignment horizontal="right"/>
    </xf>
    <xf numFmtId="3" fontId="38" fillId="0" borderId="32" xfId="5" applyNumberFormat="1" applyFont="1" applyFill="1" applyBorder="1" applyAlignment="1">
      <alignment horizontal="right" wrapText="1"/>
    </xf>
    <xf numFmtId="3" fontId="38" fillId="0" borderId="0" xfId="5" applyNumberFormat="1" applyFont="1" applyFill="1" applyBorder="1" applyAlignment="1">
      <alignment horizontal="right" wrapText="1"/>
    </xf>
    <xf numFmtId="0" fontId="14" fillId="0" borderId="49" xfId="0" applyFont="1" applyBorder="1" applyAlignment="1">
      <alignment horizontal="center"/>
    </xf>
    <xf numFmtId="0" fontId="14" fillId="0" borderId="50" xfId="0" applyFont="1" applyBorder="1" applyAlignment="1">
      <alignment horizontal="center"/>
    </xf>
    <xf numFmtId="0" fontId="14" fillId="0" borderId="51" xfId="0" applyFont="1" applyBorder="1" applyAlignment="1">
      <alignment horizontal="center"/>
    </xf>
    <xf numFmtId="0" fontId="17" fillId="0" borderId="0" xfId="0" applyFont="1" applyAlignment="1">
      <alignment horizontal="center"/>
    </xf>
    <xf numFmtId="3" fontId="42" fillId="0" borderId="4" xfId="0" applyNumberFormat="1" applyFont="1" applyBorder="1" applyAlignment="1">
      <alignment horizontal="center" vertical="center" wrapText="1"/>
    </xf>
    <xf numFmtId="0" fontId="41" fillId="0" borderId="0" xfId="0" applyFont="1" applyAlignment="1">
      <alignment horizontal="center"/>
    </xf>
    <xf numFmtId="0" fontId="42" fillId="0" borderId="0" xfId="0" applyFont="1" applyAlignment="1">
      <alignment horizontal="center"/>
    </xf>
    <xf numFmtId="0" fontId="38" fillId="0" borderId="52" xfId="0" applyFont="1" applyBorder="1" applyAlignment="1">
      <alignment horizontal="center" vertical="center" wrapText="1"/>
    </xf>
    <xf numFmtId="0" fontId="38" fillId="0" borderId="24" xfId="0" applyFont="1" applyBorder="1" applyAlignment="1">
      <alignment horizontal="center" vertical="center" wrapText="1"/>
    </xf>
    <xf numFmtId="0" fontId="42" fillId="0" borderId="53" xfId="0" applyFont="1" applyBorder="1" applyAlignment="1">
      <alignment horizontal="center" vertical="center" wrapText="1"/>
    </xf>
    <xf numFmtId="0" fontId="42" fillId="0" borderId="54" xfId="0" applyFont="1" applyBorder="1" applyAlignment="1">
      <alignment horizontal="center" vertical="center" wrapText="1"/>
    </xf>
    <xf numFmtId="3" fontId="56" fillId="0" borderId="4" xfId="0" applyNumberFormat="1" applyFont="1" applyBorder="1" applyAlignment="1">
      <alignment horizontal="center" vertical="center" wrapText="1"/>
    </xf>
    <xf numFmtId="3" fontId="42" fillId="0" borderId="4" xfId="0" applyNumberFormat="1" applyFont="1" applyBorder="1" applyAlignment="1">
      <alignment horizontal="center"/>
    </xf>
    <xf numFmtId="0" fontId="3" fillId="0" borderId="20" xfId="0" applyFont="1" applyBorder="1" applyAlignment="1">
      <alignment horizontal="center"/>
    </xf>
    <xf numFmtId="0" fontId="3" fillId="0" borderId="11" xfId="0" applyFont="1" applyBorder="1" applyAlignment="1">
      <alignment horizontal="center"/>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2" xfId="0" applyFont="1" applyBorder="1" applyAlignment="1">
      <alignment horizontal="center"/>
    </xf>
    <xf numFmtId="0" fontId="3" fillId="0" borderId="46" xfId="0" applyFont="1" applyBorder="1" applyAlignment="1">
      <alignment horizontal="center"/>
    </xf>
    <xf numFmtId="164" fontId="7" fillId="0" borderId="0" xfId="1" applyNumberFormat="1" applyFont="1" applyBorder="1" applyAlignment="1">
      <alignment horizontal="center"/>
    </xf>
    <xf numFmtId="164" fontId="3" fillId="0" borderId="0" xfId="1" applyNumberFormat="1" applyFont="1" applyBorder="1" applyAlignment="1">
      <alignment horizontal="center"/>
    </xf>
    <xf numFmtId="0" fontId="4" fillId="0" borderId="0" xfId="0" applyFont="1" applyAlignment="1">
      <alignment horizontal="center"/>
    </xf>
    <xf numFmtId="0" fontId="5" fillId="0" borderId="0" xfId="0" applyFont="1" applyAlignment="1">
      <alignment horizontal="center"/>
    </xf>
    <xf numFmtId="0" fontId="3" fillId="0" borderId="47" xfId="0" applyFont="1" applyBorder="1" applyAlignment="1">
      <alignment horizontal="center" vertical="center"/>
    </xf>
    <xf numFmtId="0" fontId="3" fillId="0" borderId="41" xfId="0" applyFont="1" applyBorder="1" applyAlignment="1">
      <alignment horizontal="center" vertical="center"/>
    </xf>
    <xf numFmtId="0" fontId="3" fillId="0" borderId="48" xfId="0" applyFont="1" applyBorder="1" applyAlignment="1">
      <alignment horizontal="center" vertical="center"/>
    </xf>
    <xf numFmtId="0" fontId="2" fillId="0" borderId="0" xfId="0" applyFont="1" applyBorder="1" applyAlignment="1">
      <alignment horizontal="center"/>
    </xf>
    <xf numFmtId="0" fontId="3" fillId="0" borderId="0" xfId="0" applyFont="1" applyBorder="1" applyAlignment="1">
      <alignment horizontal="center"/>
    </xf>
    <xf numFmtId="0" fontId="12" fillId="0" borderId="0" xfId="0" applyFont="1" applyBorder="1" applyAlignment="1">
      <alignment horizontal="center"/>
    </xf>
    <xf numFmtId="0" fontId="10" fillId="0" borderId="0" xfId="0" applyFont="1" applyBorder="1" applyAlignment="1">
      <alignment horizontal="center"/>
    </xf>
    <xf numFmtId="164" fontId="52" fillId="0" borderId="0" xfId="1" applyNumberFormat="1" applyFont="1" applyBorder="1" applyAlignment="1">
      <alignment horizontal="center"/>
    </xf>
    <xf numFmtId="164" fontId="38" fillId="0" borderId="0" xfId="1" applyNumberFormat="1" applyFont="1" applyBorder="1" applyAlignment="1">
      <alignment horizontal="center"/>
    </xf>
    <xf numFmtId="0" fontId="40" fillId="0" borderId="0" xfId="0" applyFont="1" applyAlignment="1">
      <alignment horizontal="center"/>
    </xf>
    <xf numFmtId="0" fontId="23" fillId="0" borderId="0" xfId="0" applyFont="1" applyAlignment="1">
      <alignment horizontal="center"/>
    </xf>
    <xf numFmtId="0" fontId="38" fillId="0" borderId="47" xfId="0" applyFont="1" applyBorder="1" applyAlignment="1">
      <alignment horizontal="center" vertical="center"/>
    </xf>
    <xf numFmtId="0" fontId="38" fillId="0" borderId="41" xfId="0" applyFont="1" applyBorder="1" applyAlignment="1">
      <alignment horizontal="center" vertical="center"/>
    </xf>
    <xf numFmtId="0" fontId="38" fillId="0" borderId="48" xfId="0" applyFont="1" applyBorder="1" applyAlignment="1">
      <alignment horizontal="center" vertical="center"/>
    </xf>
    <xf numFmtId="0" fontId="21" fillId="0" borderId="0" xfId="0" applyFont="1" applyBorder="1" applyAlignment="1">
      <alignment horizontal="center"/>
    </xf>
    <xf numFmtId="0" fontId="38" fillId="0" borderId="0" xfId="0" applyFont="1" applyBorder="1" applyAlignment="1">
      <alignment horizontal="center"/>
    </xf>
    <xf numFmtId="0" fontId="54" fillId="0" borderId="0" xfId="0" applyFont="1" applyBorder="1" applyAlignment="1">
      <alignment horizontal="center"/>
    </xf>
    <xf numFmtId="0" fontId="42" fillId="0" borderId="0" xfId="0" applyFont="1" applyBorder="1" applyAlignment="1">
      <alignment horizontal="center"/>
    </xf>
    <xf numFmtId="0" fontId="38" fillId="0" borderId="20" xfId="0" applyFont="1" applyBorder="1" applyAlignment="1">
      <alignment horizontal="center"/>
    </xf>
    <xf numFmtId="0" fontId="38" fillId="0" borderId="11" xfId="0" applyFont="1" applyBorder="1" applyAlignment="1">
      <alignment horizontal="center"/>
    </xf>
    <xf numFmtId="0" fontId="38" fillId="0" borderId="47" xfId="0" applyFont="1" applyBorder="1" applyAlignment="1">
      <alignment horizontal="center" vertical="center" wrapText="1"/>
    </xf>
    <xf numFmtId="0" fontId="38" fillId="0" borderId="48" xfId="0" applyFont="1" applyBorder="1" applyAlignment="1">
      <alignment horizontal="center" vertical="center" wrapText="1"/>
    </xf>
    <xf numFmtId="0" fontId="38" fillId="0" borderId="42" xfId="0" applyFont="1" applyBorder="1" applyAlignment="1">
      <alignment horizontal="center"/>
    </xf>
    <xf numFmtId="0" fontId="38" fillId="0" borderId="46" xfId="0" applyFont="1" applyBorder="1" applyAlignment="1">
      <alignment horizontal="center"/>
    </xf>
    <xf numFmtId="0" fontId="61" fillId="0" borderId="0" xfId="0" applyFont="1" applyAlignment="1">
      <alignment horizontal="center"/>
    </xf>
    <xf numFmtId="0" fontId="38" fillId="0" borderId="20" xfId="0" applyFont="1" applyFill="1" applyBorder="1" applyAlignment="1">
      <alignment horizontal="center"/>
    </xf>
    <xf numFmtId="0" fontId="38" fillId="0" borderId="11" xfId="0" applyFont="1" applyFill="1" applyBorder="1" applyAlignment="1">
      <alignment horizontal="center"/>
    </xf>
    <xf numFmtId="0" fontId="38" fillId="0" borderId="47" xfId="0" applyFont="1" applyFill="1" applyBorder="1" applyAlignment="1">
      <alignment horizontal="center" vertical="center" wrapText="1"/>
    </xf>
    <xf numFmtId="0" fontId="38" fillId="0" borderId="48" xfId="0" applyFont="1" applyFill="1" applyBorder="1" applyAlignment="1">
      <alignment horizontal="center" vertical="center" wrapText="1"/>
    </xf>
    <xf numFmtId="0" fontId="38" fillId="0" borderId="42" xfId="0" applyFont="1" applyFill="1" applyBorder="1" applyAlignment="1">
      <alignment horizontal="center"/>
    </xf>
    <xf numFmtId="0" fontId="38" fillId="0" borderId="46" xfId="0" applyFont="1" applyFill="1" applyBorder="1" applyAlignment="1">
      <alignment horizontal="center"/>
    </xf>
    <xf numFmtId="0" fontId="38" fillId="0" borderId="0" xfId="0" applyFont="1" applyAlignment="1">
      <alignment horizontal="center"/>
    </xf>
    <xf numFmtId="0" fontId="62" fillId="0" borderId="0" xfId="0" applyFont="1" applyAlignment="1">
      <alignment horizontal="center"/>
    </xf>
    <xf numFmtId="0" fontId="21" fillId="0" borderId="0" xfId="0" applyFont="1" applyAlignment="1">
      <alignment vertical="top" wrapText="1"/>
    </xf>
    <xf numFmtId="0" fontId="21" fillId="0" borderId="0" xfId="0" applyFont="1" applyAlignment="1">
      <alignment horizontal="left" vertical="top" wrapText="1"/>
    </xf>
    <xf numFmtId="0" fontId="42" fillId="0" borderId="0" xfId="0" applyFont="1" applyFill="1" applyAlignment="1">
      <alignment horizontal="right"/>
    </xf>
    <xf numFmtId="0" fontId="21" fillId="0" borderId="0" xfId="0" applyFont="1" applyBorder="1" applyAlignment="1">
      <alignment vertical="top" wrapText="1"/>
    </xf>
    <xf numFmtId="0" fontId="21" fillId="0" borderId="0" xfId="0" applyFont="1" applyBorder="1" applyAlignment="1">
      <alignment horizontal="left" vertical="top" wrapText="1"/>
    </xf>
    <xf numFmtId="3" fontId="52" fillId="0" borderId="0" xfId="14" applyNumberFormat="1" applyFont="1" applyAlignment="1">
      <alignment horizontal="right" vertical="center" wrapText="1"/>
    </xf>
    <xf numFmtId="164" fontId="38" fillId="0" borderId="1" xfId="1" applyNumberFormat="1" applyFont="1" applyFill="1" applyBorder="1" applyAlignment="1">
      <alignment horizontal="center" vertical="center" wrapText="1"/>
    </xf>
    <xf numFmtId="0" fontId="23" fillId="0" borderId="32" xfId="14" applyFont="1" applyFill="1" applyBorder="1" applyAlignment="1">
      <alignment horizontal="center" wrapText="1"/>
    </xf>
    <xf numFmtId="0" fontId="42" fillId="0" borderId="0" xfId="0" applyFont="1" applyFill="1" applyAlignment="1">
      <alignment horizontal="center"/>
    </xf>
    <xf numFmtId="0" fontId="21" fillId="0" borderId="0" xfId="0" applyFont="1" applyFill="1" applyAlignment="1">
      <alignment horizontal="justify" vertical="top" wrapText="1"/>
    </xf>
    <xf numFmtId="0" fontId="21" fillId="0" borderId="0" xfId="0" applyFont="1" applyFill="1" applyAlignment="1">
      <alignment vertical="top" wrapText="1"/>
    </xf>
    <xf numFmtId="0" fontId="38" fillId="0" borderId="0" xfId="0" applyFont="1" applyFill="1" applyAlignment="1">
      <alignment horizontal="center"/>
    </xf>
    <xf numFmtId="0" fontId="38" fillId="0" borderId="0" xfId="0" applyFont="1" applyFill="1" applyBorder="1" applyAlignment="1">
      <alignment horizontal="center"/>
    </xf>
    <xf numFmtId="0" fontId="23" fillId="0" borderId="0" xfId="0" applyFont="1" applyFill="1" applyAlignment="1">
      <alignment horizontal="center"/>
    </xf>
    <xf numFmtId="0" fontId="40" fillId="0" borderId="9" xfId="0" applyFont="1" applyFill="1" applyBorder="1" applyAlignment="1">
      <alignment horizontal="center" wrapText="1"/>
    </xf>
    <xf numFmtId="0" fontId="40" fillId="0" borderId="0" xfId="0" applyFont="1" applyFill="1" applyAlignment="1">
      <alignment horizontal="center"/>
    </xf>
    <xf numFmtId="0" fontId="34" fillId="0" borderId="29" xfId="0" applyFont="1" applyBorder="1" applyAlignment="1">
      <alignment horizontal="center"/>
    </xf>
    <xf numFmtId="0" fontId="34" fillId="0" borderId="0" xfId="0" applyFont="1" applyBorder="1" applyAlignment="1">
      <alignment horizontal="center"/>
    </xf>
    <xf numFmtId="0" fontId="34" fillId="0" borderId="30" xfId="0" applyFont="1" applyBorder="1" applyAlignment="1">
      <alignment horizontal="center"/>
    </xf>
    <xf numFmtId="0" fontId="5" fillId="0" borderId="29" xfId="0" applyFont="1" applyBorder="1" applyAlignment="1">
      <alignment horizontal="center"/>
    </xf>
    <xf numFmtId="0" fontId="5" fillId="0" borderId="0" xfId="0" applyFont="1" applyBorder="1" applyAlignment="1">
      <alignment horizontal="center"/>
    </xf>
    <xf numFmtId="0" fontId="5" fillId="0" borderId="30" xfId="0" applyFont="1" applyBorder="1" applyAlignment="1">
      <alignment horizontal="center"/>
    </xf>
    <xf numFmtId="0" fontId="74" fillId="0" borderId="29" xfId="0" applyFont="1" applyBorder="1" applyAlignment="1">
      <alignment horizontal="center"/>
    </xf>
    <xf numFmtId="0" fontId="74" fillId="0" borderId="0" xfId="0" applyFont="1" applyBorder="1" applyAlignment="1">
      <alignment horizontal="center"/>
    </xf>
    <xf numFmtId="0" fontId="74" fillId="0" borderId="30" xfId="0" applyFont="1" applyBorder="1" applyAlignment="1">
      <alignment horizontal="center"/>
    </xf>
    <xf numFmtId="0" fontId="75" fillId="0" borderId="29" xfId="0" applyFont="1" applyBorder="1" applyAlignment="1">
      <alignment horizontal="center"/>
    </xf>
    <xf numFmtId="0" fontId="75" fillId="0" borderId="0" xfId="0" applyFont="1" applyBorder="1" applyAlignment="1">
      <alignment horizontal="center"/>
    </xf>
    <xf numFmtId="0" fontId="75" fillId="0" borderId="30" xfId="0" applyFont="1" applyBorder="1" applyAlignment="1">
      <alignment horizontal="center"/>
    </xf>
  </cellXfs>
  <cellStyles count="31">
    <cellStyle name="Comma" xfId="1" builtinId="3"/>
    <cellStyle name="Comma [0]_Worksheet in B2310 FS2009" xfId="2"/>
    <cellStyle name="Comma 2" xfId="3"/>
    <cellStyle name="Comma 4" xfId="4"/>
    <cellStyle name="Comma_Worksheet in B2310 FS2009" xfId="5"/>
    <cellStyle name="Comma0" xfId="6"/>
    <cellStyle name="Currency0" xfId="7"/>
    <cellStyle name="Date" xfId="8"/>
    <cellStyle name="Fixed" xfId="9"/>
    <cellStyle name="Heading 1" xfId="10" builtinId="16" customBuiltin="1"/>
    <cellStyle name="Heading 2" xfId="11" builtinId="17" customBuiltin="1"/>
    <cellStyle name="Normal" xfId="0" builtinId="0"/>
    <cellStyle name="Normal - Style1 2" xfId="12"/>
    <cellStyle name="Normal_Ban Draff chinh" xfId="13"/>
    <cellStyle name="Normal_SHEET" xfId="14"/>
    <cellStyle name="Normal_Thuyet minh BCTC" xfId="15"/>
    <cellStyle name="Normal_Worksheet in  US Financial Statements Ref. Workbook - Single Co" xfId="16"/>
    <cellStyle name="Percent" xfId="17" builtinId="5"/>
    <cellStyle name="Total" xfId="18" builtinId="25" customBuiltin="1"/>
    <cellStyle name="똿뗦먛귟 [0.00]_PRODUCT DETAIL Q1" xfId="19"/>
    <cellStyle name="똿뗦먛귟_PRODUCT DETAIL Q1" xfId="20"/>
    <cellStyle name="믅됞 [0.00]_PRODUCT DETAIL Q1" xfId="21"/>
    <cellStyle name="믅됞_PRODUCT DETAIL Q1" xfId="22"/>
    <cellStyle name="백분율_HOBONG" xfId="23"/>
    <cellStyle name="뷭?_BOOKSHIP" xfId="24"/>
    <cellStyle name="콤마 [0]_1202" xfId="25"/>
    <cellStyle name="콤마_1202" xfId="26"/>
    <cellStyle name="통화 [0]_1202" xfId="27"/>
    <cellStyle name="통화_1202" xfId="28"/>
    <cellStyle name="표준_(정보부문)월별인원계획" xfId="29"/>
    <cellStyle name="표준_kc-elec system check list" xfId="3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85725</xdr:colOff>
      <xdr:row>0</xdr:row>
      <xdr:rowOff>38100</xdr:rowOff>
    </xdr:from>
    <xdr:to>
      <xdr:col>5</xdr:col>
      <xdr:colOff>990600</xdr:colOff>
      <xdr:row>2</xdr:row>
      <xdr:rowOff>104775</xdr:rowOff>
    </xdr:to>
    <xdr:sp macro="" textlink="">
      <xdr:nvSpPr>
        <xdr:cNvPr id="21505" name="Text Box 1"/>
        <xdr:cNvSpPr txBox="1">
          <a:spLocks noChangeArrowheads="1"/>
        </xdr:cNvSpPr>
      </xdr:nvSpPr>
      <xdr:spPr bwMode="auto">
        <a:xfrm>
          <a:off x="4324350" y="38100"/>
          <a:ext cx="1952625" cy="485775"/>
        </a:xfrm>
        <a:prstGeom prst="rect">
          <a:avLst/>
        </a:prstGeom>
        <a:solidFill>
          <a:srgbClr val="FFFFFF"/>
        </a:solidFill>
        <a:ln w="9525">
          <a:solidFill>
            <a:srgbClr val="FFFFFF"/>
          </a:solidFill>
          <a:miter lim="800000"/>
          <a:headEnd/>
          <a:tailEnd/>
        </a:ln>
      </xdr:spPr>
      <xdr:txBody>
        <a:bodyPr vertOverflow="clip" wrap="square" lIns="27432" tIns="27432" rIns="27432" bIns="0" anchor="t" upright="1"/>
        <a:lstStyle/>
        <a:p>
          <a:pPr algn="ctr" rtl="1">
            <a:defRPr sz="1000"/>
          </a:pPr>
          <a:r>
            <a:rPr lang="en-US" sz="900" b="1" i="0" strike="noStrike">
              <a:solidFill>
                <a:srgbClr val="000000"/>
              </a:solidFill>
              <a:latin typeface="VNI-Times"/>
            </a:rPr>
            <a:t>Maãu soá B 01 - DN</a:t>
          </a:r>
          <a:endParaRPr lang="en-US" sz="800" b="0" i="0" strike="noStrike">
            <a:solidFill>
              <a:srgbClr val="000000"/>
            </a:solidFill>
            <a:latin typeface="VNI-Times"/>
          </a:endParaRPr>
        </a:p>
        <a:p>
          <a:pPr algn="ctr" rtl="1">
            <a:defRPr sz="1000"/>
          </a:pPr>
          <a:r>
            <a:rPr lang="en-US" sz="800" b="0" i="0" strike="noStrike">
              <a:solidFill>
                <a:srgbClr val="000000"/>
              </a:solidFill>
              <a:latin typeface="VNI-Times"/>
            </a:rPr>
            <a:t>Ban haønh theo QÑ soá 15/2006/QÑ-BTC ngaøy 20/03/2006 cuûa BTC</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85725</xdr:colOff>
      <xdr:row>0</xdr:row>
      <xdr:rowOff>38100</xdr:rowOff>
    </xdr:from>
    <xdr:to>
      <xdr:col>5</xdr:col>
      <xdr:colOff>990600</xdr:colOff>
      <xdr:row>2</xdr:row>
      <xdr:rowOff>104775</xdr:rowOff>
    </xdr:to>
    <xdr:sp macro="" textlink="">
      <xdr:nvSpPr>
        <xdr:cNvPr id="32769" name="Text Box 1"/>
        <xdr:cNvSpPr txBox="1">
          <a:spLocks noChangeArrowheads="1"/>
        </xdr:cNvSpPr>
      </xdr:nvSpPr>
      <xdr:spPr bwMode="auto">
        <a:xfrm>
          <a:off x="4267200" y="38100"/>
          <a:ext cx="2028825" cy="485775"/>
        </a:xfrm>
        <a:prstGeom prst="rect">
          <a:avLst/>
        </a:prstGeom>
        <a:solidFill>
          <a:srgbClr val="FFFFFF"/>
        </a:solidFill>
        <a:ln w="9525">
          <a:solidFill>
            <a:srgbClr val="FFFFFF"/>
          </a:solidFill>
          <a:miter lim="800000"/>
          <a:headEnd/>
          <a:tailEnd/>
        </a:ln>
      </xdr:spPr>
      <xdr:txBody>
        <a:bodyPr vertOverflow="clip" wrap="square" lIns="27432" tIns="27432" rIns="27432" bIns="0" anchor="t" upright="1"/>
        <a:lstStyle/>
        <a:p>
          <a:pPr algn="ctr" rtl="1">
            <a:defRPr sz="1000"/>
          </a:pPr>
          <a:r>
            <a:rPr lang="en-US" sz="900" b="1" i="0" strike="noStrike">
              <a:solidFill>
                <a:srgbClr val="000000"/>
              </a:solidFill>
              <a:latin typeface="VNI-Times"/>
            </a:rPr>
            <a:t>Maãu soá B 01 - DN</a:t>
          </a:r>
          <a:endParaRPr lang="en-US" sz="800" b="0" i="0" strike="noStrike">
            <a:solidFill>
              <a:srgbClr val="000000"/>
            </a:solidFill>
            <a:latin typeface="VNI-Times"/>
          </a:endParaRPr>
        </a:p>
        <a:p>
          <a:pPr algn="ctr" rtl="1">
            <a:defRPr sz="1000"/>
          </a:pPr>
          <a:r>
            <a:rPr lang="en-US" sz="800" b="0" i="0" strike="noStrike">
              <a:solidFill>
                <a:srgbClr val="000000"/>
              </a:solidFill>
              <a:latin typeface="VNI-Times"/>
            </a:rPr>
            <a:t>Ban haønh theo QÑ soá 15/2006/QÑ-BTC ngaøy 20/03/2006 cuûa BTC</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38100</xdr:rowOff>
    </xdr:from>
    <xdr:to>
      <xdr:col>5</xdr:col>
      <xdr:colOff>0</xdr:colOff>
      <xdr:row>2</xdr:row>
      <xdr:rowOff>104775</xdr:rowOff>
    </xdr:to>
    <xdr:sp macro="" textlink="">
      <xdr:nvSpPr>
        <xdr:cNvPr id="46081" name="Text Box 1"/>
        <xdr:cNvSpPr txBox="1">
          <a:spLocks noChangeArrowheads="1"/>
        </xdr:cNvSpPr>
      </xdr:nvSpPr>
      <xdr:spPr bwMode="auto">
        <a:xfrm>
          <a:off x="5305425" y="38100"/>
          <a:ext cx="0" cy="485775"/>
        </a:xfrm>
        <a:prstGeom prst="rect">
          <a:avLst/>
        </a:prstGeom>
        <a:solidFill>
          <a:srgbClr val="FFFFFF"/>
        </a:solidFill>
        <a:ln w="9525">
          <a:solidFill>
            <a:srgbClr val="FFFFFF"/>
          </a:solidFill>
          <a:miter lim="800000"/>
          <a:headEnd/>
          <a:tailEnd/>
        </a:ln>
      </xdr:spPr>
      <xdr:txBody>
        <a:bodyPr vertOverflow="clip" wrap="square" lIns="27432" tIns="27432" rIns="27432" bIns="0" anchor="t" upright="1"/>
        <a:lstStyle/>
        <a:p>
          <a:pPr algn="ctr" rtl="1">
            <a:defRPr sz="1000"/>
          </a:pPr>
          <a:r>
            <a:rPr lang="en-US" sz="900" b="1" i="0" strike="noStrike">
              <a:solidFill>
                <a:srgbClr val="000000"/>
              </a:solidFill>
              <a:latin typeface="VNI-Times"/>
            </a:rPr>
            <a:t>Maãu soá B 01 - DN</a:t>
          </a:r>
          <a:endParaRPr lang="en-US" sz="800" b="0" i="0" strike="noStrike">
            <a:solidFill>
              <a:srgbClr val="000000"/>
            </a:solidFill>
            <a:latin typeface="VNI-Times"/>
          </a:endParaRPr>
        </a:p>
        <a:p>
          <a:pPr algn="ctr" rtl="1">
            <a:defRPr sz="1000"/>
          </a:pPr>
          <a:r>
            <a:rPr lang="en-US" sz="800" b="0" i="0" strike="noStrike">
              <a:solidFill>
                <a:srgbClr val="000000"/>
              </a:solidFill>
              <a:latin typeface="VNI-Times"/>
            </a:rPr>
            <a:t>Ban haønh theo QÑ soá 15/2006/QÑ-BTC Ngaøy 20/03/2006 cuûa BTC</a:t>
          </a:r>
        </a:p>
      </xdr:txBody>
    </xdr:sp>
    <xdr:clientData/>
  </xdr:twoCellAnchor>
  <xdr:twoCellAnchor>
    <xdr:from>
      <xdr:col>5</xdr:col>
      <xdr:colOff>0</xdr:colOff>
      <xdr:row>0</xdr:row>
      <xdr:rowOff>38100</xdr:rowOff>
    </xdr:from>
    <xdr:to>
      <xdr:col>5</xdr:col>
      <xdr:colOff>0</xdr:colOff>
      <xdr:row>2</xdr:row>
      <xdr:rowOff>104775</xdr:rowOff>
    </xdr:to>
    <xdr:sp macro="" textlink="">
      <xdr:nvSpPr>
        <xdr:cNvPr id="46094" name="Text Box 14"/>
        <xdr:cNvSpPr txBox="1">
          <a:spLocks noChangeArrowheads="1"/>
        </xdr:cNvSpPr>
      </xdr:nvSpPr>
      <xdr:spPr bwMode="auto">
        <a:xfrm>
          <a:off x="5305425" y="38100"/>
          <a:ext cx="0" cy="485775"/>
        </a:xfrm>
        <a:prstGeom prst="rect">
          <a:avLst/>
        </a:prstGeom>
        <a:solidFill>
          <a:srgbClr val="FFFFFF"/>
        </a:solidFill>
        <a:ln w="9525">
          <a:solidFill>
            <a:srgbClr val="FFFFFF"/>
          </a:solidFill>
          <a:miter lim="800000"/>
          <a:headEnd/>
          <a:tailEnd/>
        </a:ln>
      </xdr:spPr>
      <xdr:txBody>
        <a:bodyPr vertOverflow="clip" wrap="square" lIns="27432" tIns="27432" rIns="27432" bIns="0" anchor="t" upright="1"/>
        <a:lstStyle/>
        <a:p>
          <a:pPr algn="ctr" rtl="1">
            <a:defRPr sz="1000"/>
          </a:pPr>
          <a:r>
            <a:rPr lang="en-US" sz="900" b="1" i="0" strike="noStrike">
              <a:solidFill>
                <a:srgbClr val="000000"/>
              </a:solidFill>
              <a:latin typeface="VNI-Times"/>
            </a:rPr>
            <a:t>Maãu soá B 01 - DN</a:t>
          </a:r>
          <a:endParaRPr lang="en-US" sz="800" b="0" i="0" strike="noStrike">
            <a:solidFill>
              <a:srgbClr val="000000"/>
            </a:solidFill>
            <a:latin typeface="VNI-Times"/>
          </a:endParaRPr>
        </a:p>
        <a:p>
          <a:pPr algn="ctr" rtl="1">
            <a:defRPr sz="1000"/>
          </a:pPr>
          <a:r>
            <a:rPr lang="en-US" sz="800" b="0" i="0" strike="noStrike">
              <a:solidFill>
                <a:srgbClr val="000000"/>
              </a:solidFill>
              <a:latin typeface="VNI-Times"/>
            </a:rPr>
            <a:t>Ban haønh theo QÑ soá 15/2006/QÑ-BTC Ngaøy 20/03/2006 cuûa BTC</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95250</xdr:colOff>
      <xdr:row>0</xdr:row>
      <xdr:rowOff>0</xdr:rowOff>
    </xdr:from>
    <xdr:to>
      <xdr:col>5</xdr:col>
      <xdr:colOff>0</xdr:colOff>
      <xdr:row>3</xdr:row>
      <xdr:rowOff>114300</xdr:rowOff>
    </xdr:to>
    <xdr:sp macro="" textlink="">
      <xdr:nvSpPr>
        <xdr:cNvPr id="53249" name="Text Box 1"/>
        <xdr:cNvSpPr txBox="1">
          <a:spLocks noChangeArrowheads="1"/>
        </xdr:cNvSpPr>
      </xdr:nvSpPr>
      <xdr:spPr bwMode="auto">
        <a:xfrm>
          <a:off x="3514725" y="0"/>
          <a:ext cx="2590800" cy="600075"/>
        </a:xfrm>
        <a:prstGeom prst="rect">
          <a:avLst/>
        </a:prstGeom>
        <a:solidFill>
          <a:srgbClr val="FFFFFF"/>
        </a:solidFill>
        <a:ln w="9525">
          <a:solidFill>
            <a:srgbClr val="FFFFFF"/>
          </a:solidFill>
          <a:miter lim="800000"/>
          <a:headEnd/>
          <a:tailEnd/>
        </a:ln>
      </xdr:spPr>
      <xdr:txBody>
        <a:bodyPr vertOverflow="clip" wrap="square" lIns="27432" tIns="27432" rIns="27432" bIns="0" anchor="t" upright="1"/>
        <a:lstStyle/>
        <a:p>
          <a:pPr algn="ctr" rtl="1">
            <a:defRPr sz="1000"/>
          </a:pPr>
          <a:r>
            <a:rPr lang="en-US" sz="900" b="1" i="0" strike="noStrike">
              <a:solidFill>
                <a:srgbClr val="000000"/>
              </a:solidFill>
              <a:latin typeface="VNI-Times"/>
            </a:rPr>
            <a:t>Maãu soá B 03 - DN</a:t>
          </a:r>
        </a:p>
        <a:p>
          <a:pPr algn="ctr" rtl="1">
            <a:defRPr sz="1000"/>
          </a:pPr>
          <a:r>
            <a:rPr lang="en-US" sz="900" b="1" i="0" strike="noStrike">
              <a:solidFill>
                <a:srgbClr val="000000"/>
              </a:solidFill>
              <a:latin typeface="VNI-Times"/>
            </a:rPr>
            <a:t>(Ban haønh theo QÑ soá 15/2006/QÑ-BTC ngaøy 20/03/2006 cuûa Boä Tröôûng BTC)</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53250" name="Text Box 2"/>
        <xdr:cNvSpPr txBox="1">
          <a:spLocks noChangeArrowheads="1"/>
        </xdr:cNvSpPr>
      </xdr:nvSpPr>
      <xdr:spPr bwMode="auto">
        <a:xfrm>
          <a:off x="6105525" y="13096875"/>
          <a:ext cx="0" cy="0"/>
        </a:xfrm>
        <a:prstGeom prst="rect">
          <a:avLst/>
        </a:prstGeom>
        <a:solidFill>
          <a:srgbClr val="FFFFFF"/>
        </a:solidFill>
        <a:ln w="9525">
          <a:solidFill>
            <a:srgbClr val="FFFFFF"/>
          </a:solidFill>
          <a:miter lim="800000"/>
          <a:headEnd/>
          <a:tailEnd/>
        </a:ln>
      </xdr:spPr>
      <xdr:txBody>
        <a:bodyPr vertOverflow="clip" wrap="square" lIns="27432" tIns="27432" rIns="27432" bIns="0" anchor="t" upright="1"/>
        <a:lstStyle/>
        <a:p>
          <a:pPr algn="ctr" rtl="1">
            <a:defRPr sz="1000"/>
          </a:pPr>
          <a:r>
            <a:rPr lang="en-US" sz="900" b="1" i="0" strike="noStrike">
              <a:solidFill>
                <a:srgbClr val="000000"/>
              </a:solidFill>
              <a:latin typeface="VNI-Times"/>
            </a:rPr>
            <a:t>Maãu soá B 02 - DN</a:t>
          </a:r>
          <a:endParaRPr lang="en-US" sz="800" b="0" i="0" strike="noStrike">
            <a:solidFill>
              <a:srgbClr val="000000"/>
            </a:solidFill>
            <a:latin typeface="VNI-Times"/>
          </a:endParaRPr>
        </a:p>
        <a:p>
          <a:pPr algn="ctr" rtl="1">
            <a:defRPr sz="1000"/>
          </a:pPr>
          <a:r>
            <a:rPr lang="en-US" sz="800" b="0" i="0" strike="noStrike">
              <a:solidFill>
                <a:srgbClr val="000000"/>
              </a:solidFill>
              <a:latin typeface="VNI-Times"/>
            </a:rPr>
            <a:t>Ban haønh theo QÑ soá 167/2000/QÑ-BTC ngaøy 25/10/2000 vaø söûa ñoåi, boå sung theo TTö soá 23/2005/TT-BTC ngaøy 30/3/2005 cuûa BTC</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847725</xdr:colOff>
      <xdr:row>0</xdr:row>
      <xdr:rowOff>38100</xdr:rowOff>
    </xdr:from>
    <xdr:to>
      <xdr:col>7</xdr:col>
      <xdr:colOff>628650</xdr:colOff>
      <xdr:row>2</xdr:row>
      <xdr:rowOff>0</xdr:rowOff>
    </xdr:to>
    <xdr:sp macro="" textlink="">
      <xdr:nvSpPr>
        <xdr:cNvPr id="64513" name="Text Box 1"/>
        <xdr:cNvSpPr txBox="1">
          <a:spLocks noChangeArrowheads="1"/>
        </xdr:cNvSpPr>
      </xdr:nvSpPr>
      <xdr:spPr bwMode="auto">
        <a:xfrm>
          <a:off x="5772150" y="38100"/>
          <a:ext cx="1962150" cy="495300"/>
        </a:xfrm>
        <a:prstGeom prst="rect">
          <a:avLst/>
        </a:prstGeom>
        <a:solidFill>
          <a:srgbClr val="FFFFFF"/>
        </a:solidFill>
        <a:ln w="9525">
          <a:solidFill>
            <a:srgbClr val="FFFFFF"/>
          </a:solidFill>
          <a:miter lim="800000"/>
          <a:headEnd/>
          <a:tailEnd/>
        </a:ln>
      </xdr:spPr>
      <xdr:txBody>
        <a:bodyPr vertOverflow="clip" wrap="square" lIns="27432" tIns="27432" rIns="27432" bIns="0" anchor="t" upright="1"/>
        <a:lstStyle/>
        <a:p>
          <a:pPr algn="ctr" rtl="1">
            <a:defRPr sz="1000"/>
          </a:pPr>
          <a:r>
            <a:rPr lang="en-US" sz="900" b="1" i="0" strike="noStrike">
              <a:solidFill>
                <a:srgbClr val="000000"/>
              </a:solidFill>
              <a:latin typeface="VNI-Times"/>
            </a:rPr>
            <a:t>Maãu soá B 01 - DN</a:t>
          </a:r>
          <a:endParaRPr lang="en-US" sz="800" b="0" i="0" strike="noStrike">
            <a:solidFill>
              <a:srgbClr val="000000"/>
            </a:solidFill>
            <a:latin typeface="VNI-Times"/>
          </a:endParaRPr>
        </a:p>
        <a:p>
          <a:pPr algn="ctr" rtl="1">
            <a:defRPr sz="1000"/>
          </a:pPr>
          <a:r>
            <a:rPr lang="en-US" sz="800" b="0" i="0" strike="noStrike">
              <a:solidFill>
                <a:srgbClr val="000000"/>
              </a:solidFill>
              <a:latin typeface="VNI-Times"/>
            </a:rPr>
            <a:t>Ban haønh theo QÑ soá 15/2006/QÑ-BTC Ngaøy 20/03/2006 cuûa BTC</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Welcome\Desktop\Book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Welcome\Local%20Settings\Temporary%20Internet%20Files\Content.IE5\3CK5SBZJ\THUYETMINHBCTC-%20hop%20nhat%20Q1-201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PG (2)"/>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DSPShopnhat"/>
      <sheetName val="TMBCTCQ1-2010 (2)"/>
      <sheetName val="TM VP2009 "/>
      <sheetName val="NTG"/>
      <sheetName val="QNN"/>
      <sheetName val="HPG"/>
      <sheetName val="DNG"/>
      <sheetName val="TM HNI"/>
      <sheetName val="TM BDG "/>
    </sheetNames>
    <sheetDataSet>
      <sheetData sheetId="0" refreshError="1"/>
      <sheetData sheetId="1" refreshError="1">
        <row r="284">
          <cell r="F284">
            <v>2015652009</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I136"/>
  <sheetViews>
    <sheetView topLeftCell="A21" workbookViewId="0">
      <selection activeCell="B44" sqref="B44"/>
    </sheetView>
  </sheetViews>
  <sheetFormatPr defaultRowHeight="17.25"/>
  <cols>
    <col min="1" max="1" width="6" style="44" customWidth="1"/>
    <col min="2" max="2" width="25.85546875" style="44" customWidth="1"/>
    <col min="3" max="3" width="2.5703125" style="44" customWidth="1"/>
    <col min="4" max="4" width="18.140625" style="44" customWidth="1"/>
    <col min="5" max="8" width="9.140625" style="44"/>
    <col min="9" max="9" width="21.7109375" style="44" customWidth="1"/>
    <col min="10" max="10" width="9.7109375" style="44" customWidth="1"/>
    <col min="11" max="11" width="11" style="44" customWidth="1"/>
    <col min="12" max="16384" width="9.140625" style="44"/>
  </cols>
  <sheetData>
    <row r="1" spans="1:9" ht="18" thickBot="1"/>
    <row r="2" spans="1:9" ht="42" thickTop="1" thickBot="1">
      <c r="B2" s="712" t="s">
        <v>261</v>
      </c>
      <c r="C2" s="713"/>
      <c r="D2" s="713"/>
      <c r="E2" s="713"/>
      <c r="F2" s="713"/>
      <c r="G2" s="713"/>
      <c r="H2" s="713"/>
      <c r="I2" s="714"/>
    </row>
    <row r="3" spans="1:9" ht="18" thickTop="1"/>
    <row r="4" spans="1:9" ht="42" customHeight="1">
      <c r="A4" s="715" t="s">
        <v>262</v>
      </c>
      <c r="B4" s="715"/>
      <c r="C4" s="715"/>
      <c r="D4" s="715"/>
      <c r="E4" s="715"/>
      <c r="F4" s="715"/>
      <c r="G4" s="715"/>
      <c r="H4" s="715"/>
      <c r="I4" s="715"/>
    </row>
    <row r="6" spans="1:9" ht="18">
      <c r="A6" s="31">
        <v>1</v>
      </c>
      <c r="B6" s="45" t="s">
        <v>287</v>
      </c>
      <c r="C6" s="31" t="s">
        <v>288</v>
      </c>
      <c r="D6" s="44" t="s">
        <v>223</v>
      </c>
    </row>
    <row r="7" spans="1:9" ht="18">
      <c r="A7" s="31">
        <v>2</v>
      </c>
      <c r="B7" s="45" t="s">
        <v>289</v>
      </c>
      <c r="C7" s="31" t="s">
        <v>288</v>
      </c>
      <c r="D7" s="44" t="s">
        <v>224</v>
      </c>
    </row>
    <row r="8" spans="1:9" ht="18">
      <c r="B8" s="46" t="s">
        <v>290</v>
      </c>
      <c r="C8" s="31" t="s">
        <v>288</v>
      </c>
      <c r="D8" s="44" t="s">
        <v>225</v>
      </c>
    </row>
    <row r="9" spans="1:9" ht="23.25" customHeight="1">
      <c r="B9" s="46" t="s">
        <v>291</v>
      </c>
      <c r="C9" s="31" t="s">
        <v>288</v>
      </c>
      <c r="D9" s="44">
        <v>17</v>
      </c>
    </row>
    <row r="10" spans="1:9" ht="18">
      <c r="B10" s="46" t="s">
        <v>292</v>
      </c>
      <c r="C10" s="31" t="s">
        <v>288</v>
      </c>
      <c r="D10" s="44" t="s">
        <v>226</v>
      </c>
    </row>
    <row r="11" spans="1:9" ht="18">
      <c r="B11" s="46" t="s">
        <v>293</v>
      </c>
      <c r="C11" s="31" t="s">
        <v>288</v>
      </c>
      <c r="D11" s="44" t="s">
        <v>294</v>
      </c>
    </row>
    <row r="12" spans="1:9" ht="18">
      <c r="A12" s="31">
        <v>3</v>
      </c>
      <c r="B12" s="45" t="s">
        <v>295</v>
      </c>
      <c r="C12" s="31" t="s">
        <v>288</v>
      </c>
      <c r="D12" s="47" t="s">
        <v>618</v>
      </c>
    </row>
    <row r="13" spans="1:9" ht="18">
      <c r="A13" s="31">
        <v>4</v>
      </c>
      <c r="B13" s="45" t="s">
        <v>296</v>
      </c>
      <c r="C13" s="31" t="s">
        <v>288</v>
      </c>
      <c r="D13" s="44">
        <v>0</v>
      </c>
    </row>
    <row r="14" spans="1:9" ht="18">
      <c r="A14" s="31">
        <v>5</v>
      </c>
      <c r="B14" s="45" t="s">
        <v>297</v>
      </c>
      <c r="C14" s="31" t="s">
        <v>288</v>
      </c>
      <c r="D14" s="48">
        <v>38623</v>
      </c>
      <c r="F14" s="44" t="str">
        <f>"Ngaøy "&amp;DAY(D14)&amp;" thaùng "&amp;MONTH(D14)&amp;" naêm "&amp;YEAR(D14)</f>
        <v>Ngaøy 28 thaùng 9 naêm 2005</v>
      </c>
    </row>
    <row r="15" spans="1:9" ht="18">
      <c r="A15" s="31">
        <v>6</v>
      </c>
      <c r="B15" s="45" t="s">
        <v>298</v>
      </c>
      <c r="C15" s="31" t="s">
        <v>288</v>
      </c>
      <c r="D15" s="44" t="s">
        <v>301</v>
      </c>
    </row>
    <row r="16" spans="1:9" ht="18">
      <c r="A16" s="31">
        <v>7</v>
      </c>
      <c r="B16" s="45" t="s">
        <v>302</v>
      </c>
      <c r="C16" s="31" t="s">
        <v>288</v>
      </c>
      <c r="D16" s="44">
        <v>0</v>
      </c>
    </row>
    <row r="17" spans="1:6" ht="18">
      <c r="A17" s="31">
        <v>8</v>
      </c>
      <c r="B17" s="45" t="s">
        <v>383</v>
      </c>
      <c r="C17" s="31" t="s">
        <v>288</v>
      </c>
      <c r="D17" s="88">
        <v>94598790000</v>
      </c>
    </row>
    <row r="18" spans="1:6" ht="18">
      <c r="A18" s="31">
        <v>9</v>
      </c>
      <c r="B18" s="45" t="s">
        <v>303</v>
      </c>
      <c r="C18" s="31" t="s">
        <v>288</v>
      </c>
      <c r="D18" s="44">
        <v>8403210</v>
      </c>
    </row>
    <row r="19" spans="1:6" ht="18">
      <c r="A19" s="31">
        <v>10</v>
      </c>
      <c r="B19" s="45" t="s">
        <v>304</v>
      </c>
      <c r="C19" s="31" t="s">
        <v>288</v>
      </c>
    </row>
    <row r="20" spans="1:6" ht="18">
      <c r="A20" s="31">
        <v>11</v>
      </c>
      <c r="B20" s="45" t="s">
        <v>305</v>
      </c>
      <c r="C20" s="31" t="s">
        <v>288</v>
      </c>
    </row>
    <row r="21" spans="1:6" ht="18">
      <c r="A21" s="31">
        <v>12</v>
      </c>
      <c r="B21" s="45" t="s">
        <v>306</v>
      </c>
      <c r="C21" s="31" t="s">
        <v>288</v>
      </c>
    </row>
    <row r="22" spans="1:6" ht="18">
      <c r="A22" s="31">
        <v>13</v>
      </c>
      <c r="B22" s="45" t="s">
        <v>307</v>
      </c>
      <c r="C22" s="31" t="s">
        <v>288</v>
      </c>
      <c r="D22" s="44" t="s">
        <v>227</v>
      </c>
    </row>
    <row r="23" spans="1:6" ht="18">
      <c r="A23" s="31"/>
      <c r="B23" s="46" t="s">
        <v>308</v>
      </c>
      <c r="C23" s="31" t="s">
        <v>288</v>
      </c>
      <c r="D23" s="48">
        <v>26116</v>
      </c>
      <c r="F23" s="44" t="str">
        <f>"Ngaøy "&amp;DAY(D23)&amp;" thaùng "&amp;MONTH(D23)&amp;" naêm "&amp;YEAR(D23)</f>
        <v>Ngaøy 2 thaùng 7 naêm 1971</v>
      </c>
    </row>
    <row r="24" spans="1:6" ht="18">
      <c r="A24" s="31"/>
      <c r="B24" s="46" t="s">
        <v>309</v>
      </c>
      <c r="C24" s="31" t="s">
        <v>288</v>
      </c>
      <c r="D24" s="44" t="s">
        <v>224</v>
      </c>
    </row>
    <row r="25" spans="1:6" ht="18">
      <c r="A25" s="31"/>
      <c r="B25" s="46" t="s">
        <v>310</v>
      </c>
      <c r="C25" s="31" t="s">
        <v>288</v>
      </c>
      <c r="D25" s="86">
        <v>0</v>
      </c>
    </row>
    <row r="26" spans="1:6" ht="18">
      <c r="A26" s="31"/>
      <c r="B26" s="46" t="s">
        <v>311</v>
      </c>
      <c r="C26" s="31" t="s">
        <v>288</v>
      </c>
      <c r="D26" s="48">
        <v>38574</v>
      </c>
      <c r="F26" s="44" t="str">
        <f>"Ngaøy "&amp;DAY(D26)&amp;" thaùng "&amp;MONTH(D26)&amp;" naêm "&amp;YEAR(D26)</f>
        <v>Ngaøy 10 thaùng 8 naêm 2005</v>
      </c>
    </row>
    <row r="27" spans="1:6" ht="18">
      <c r="A27" s="31"/>
      <c r="B27" s="46" t="s">
        <v>312</v>
      </c>
      <c r="C27" s="31" t="s">
        <v>288</v>
      </c>
      <c r="D27" s="44" t="s">
        <v>333</v>
      </c>
    </row>
    <row r="28" spans="1:6" ht="18">
      <c r="A28" s="31">
        <v>14</v>
      </c>
      <c r="B28" s="45" t="s">
        <v>235</v>
      </c>
      <c r="C28" s="31" t="s">
        <v>288</v>
      </c>
      <c r="D28" s="44" t="s">
        <v>227</v>
      </c>
    </row>
    <row r="29" spans="1:6" ht="18">
      <c r="A29" s="31">
        <v>15</v>
      </c>
      <c r="B29" s="45" t="s">
        <v>313</v>
      </c>
      <c r="C29" s="31" t="s">
        <v>288</v>
      </c>
    </row>
    <row r="30" spans="1:6" ht="18">
      <c r="A30" s="31">
        <v>16</v>
      </c>
      <c r="B30" s="45" t="s">
        <v>315</v>
      </c>
      <c r="C30" s="31" t="s">
        <v>288</v>
      </c>
      <c r="D30" s="44" t="s">
        <v>228</v>
      </c>
    </row>
    <row r="31" spans="1:6" ht="18">
      <c r="A31" s="31">
        <v>17</v>
      </c>
      <c r="B31" s="45" t="s">
        <v>316</v>
      </c>
      <c r="C31" s="31" t="s">
        <v>288</v>
      </c>
    </row>
    <row r="32" spans="1:6" ht="18">
      <c r="A32" s="31"/>
      <c r="B32" s="46" t="s">
        <v>317</v>
      </c>
      <c r="C32" s="31" t="s">
        <v>288</v>
      </c>
      <c r="D32" s="44" t="s">
        <v>318</v>
      </c>
    </row>
    <row r="33" spans="1:4" ht="18">
      <c r="A33" s="31"/>
      <c r="B33" s="46" t="s">
        <v>319</v>
      </c>
      <c r="C33" s="31" t="s">
        <v>288</v>
      </c>
      <c r="D33" s="44" t="s">
        <v>320</v>
      </c>
    </row>
    <row r="34" spans="1:4" ht="18">
      <c r="A34" s="31"/>
      <c r="B34" s="46" t="s">
        <v>324</v>
      </c>
      <c r="C34" s="31" t="s">
        <v>288</v>
      </c>
      <c r="D34" s="44" t="s">
        <v>325</v>
      </c>
    </row>
    <row r="35" spans="1:4" ht="18">
      <c r="A35" s="31"/>
      <c r="B35" s="46" t="s">
        <v>326</v>
      </c>
      <c r="C35" s="31" t="s">
        <v>288</v>
      </c>
      <c r="D35" s="44" t="s">
        <v>327</v>
      </c>
    </row>
    <row r="36" spans="1:4" ht="18">
      <c r="A36" s="31"/>
      <c r="B36" s="46"/>
      <c r="C36" s="31"/>
    </row>
    <row r="37" spans="1:4" ht="18">
      <c r="A37" s="31">
        <v>18</v>
      </c>
      <c r="B37" s="45"/>
      <c r="C37" s="31" t="s">
        <v>288</v>
      </c>
    </row>
    <row r="38" spans="1:4" ht="18">
      <c r="A38" s="31"/>
      <c r="B38" s="45"/>
      <c r="C38" s="31"/>
    </row>
    <row r="39" spans="1:4" ht="18">
      <c r="A39" s="31"/>
      <c r="B39" s="45"/>
      <c r="C39" s="31"/>
    </row>
    <row r="40" spans="1:4" ht="18">
      <c r="A40" s="31"/>
      <c r="B40" s="45"/>
      <c r="C40" s="31"/>
    </row>
    <row r="41" spans="1:4" ht="18">
      <c r="A41" s="31"/>
      <c r="B41" s="45"/>
      <c r="C41" s="31"/>
    </row>
    <row r="42" spans="1:4" ht="18">
      <c r="A42" s="31"/>
      <c r="B42" s="45"/>
      <c r="C42" s="31"/>
    </row>
    <row r="43" spans="1:4" ht="18">
      <c r="A43" s="31"/>
      <c r="B43" s="45"/>
      <c r="C43" s="31"/>
    </row>
    <row r="44" spans="1:4" ht="18">
      <c r="A44" s="31"/>
      <c r="B44" s="45"/>
      <c r="C44" s="31"/>
    </row>
    <row r="45" spans="1:4" ht="18">
      <c r="A45" s="31"/>
      <c r="B45" s="45"/>
      <c r="C45" s="31"/>
    </row>
    <row r="46" spans="1:4" ht="18">
      <c r="A46" s="31"/>
      <c r="B46" s="45"/>
      <c r="C46" s="31"/>
    </row>
    <row r="47" spans="1:4" ht="18">
      <c r="A47" s="31"/>
      <c r="B47" s="45"/>
      <c r="C47" s="31"/>
    </row>
    <row r="48" spans="1:4" ht="21">
      <c r="A48" s="31">
        <v>19</v>
      </c>
      <c r="B48" s="45" t="s">
        <v>328</v>
      </c>
      <c r="C48" s="45"/>
      <c r="D48" s="49">
        <v>2013</v>
      </c>
    </row>
    <row r="49" spans="1:6" ht="18">
      <c r="A49" s="31">
        <v>20</v>
      </c>
      <c r="B49" s="45" t="s">
        <v>329</v>
      </c>
      <c r="C49" s="48"/>
      <c r="D49" s="50">
        <v>41547</v>
      </c>
      <c r="F49" s="140" t="str">
        <f>"Ngày "&amp;DAY(D49)&amp;" tháng "&amp;MONTH(D49)&amp;" năm "&amp;YEAR(D49)</f>
        <v>Ngày 30 tháng 9 năm 2013</v>
      </c>
    </row>
    <row r="50" spans="1:6" ht="18">
      <c r="A50" s="31">
        <v>21</v>
      </c>
      <c r="B50" s="45" t="s">
        <v>330</v>
      </c>
      <c r="D50" s="50">
        <v>41566</v>
      </c>
      <c r="F50" s="140" t="str">
        <f>"Ngày "&amp;DAY(D50)&amp;" tháng "&amp;MONTH(D50)&amp;" năm "&amp;YEAR(D50)</f>
        <v>Ngày 19 tháng 10 năm 2013</v>
      </c>
    </row>
    <row r="51" spans="1:6" ht="18">
      <c r="A51" s="31"/>
      <c r="B51" s="45"/>
      <c r="C51" s="31"/>
    </row>
    <row r="55" spans="1:6" ht="18">
      <c r="B55" s="45"/>
    </row>
    <row r="56" spans="1:6" ht="18">
      <c r="B56" s="45"/>
    </row>
    <row r="57" spans="1:6" ht="18">
      <c r="B57" s="45"/>
    </row>
    <row r="58" spans="1:6" ht="18">
      <c r="B58" s="45"/>
    </row>
    <row r="59" spans="1:6" ht="18">
      <c r="B59" s="45"/>
    </row>
    <row r="60" spans="1:6" ht="18">
      <c r="B60" s="45"/>
    </row>
    <row r="61" spans="1:6" ht="18">
      <c r="B61" s="45"/>
    </row>
    <row r="62" spans="1:6" ht="18">
      <c r="B62" s="45"/>
    </row>
    <row r="63" spans="1:6" ht="18">
      <c r="B63" s="45"/>
    </row>
    <row r="64" spans="1:6" ht="18">
      <c r="B64" s="45"/>
    </row>
    <row r="65" spans="2:5" ht="18">
      <c r="B65" s="45"/>
    </row>
    <row r="66" spans="2:5" ht="18">
      <c r="B66" s="45"/>
    </row>
    <row r="67" spans="2:5" ht="18">
      <c r="B67" s="45"/>
    </row>
    <row r="68" spans="2:5" ht="18">
      <c r="B68" s="45"/>
      <c r="E68" s="51"/>
    </row>
    <row r="69" spans="2:5" ht="18">
      <c r="B69" s="45"/>
    </row>
    <row r="70" spans="2:5" ht="18">
      <c r="B70" s="45"/>
    </row>
    <row r="71" spans="2:5" ht="18">
      <c r="B71" s="45"/>
    </row>
    <row r="72" spans="2:5" ht="18">
      <c r="B72" s="45"/>
    </row>
    <row r="73" spans="2:5" ht="18">
      <c r="B73" s="45"/>
    </row>
    <row r="74" spans="2:5" ht="18">
      <c r="B74" s="45"/>
    </row>
    <row r="75" spans="2:5" ht="18">
      <c r="B75" s="45"/>
    </row>
    <row r="76" spans="2:5" ht="18">
      <c r="B76" s="45"/>
    </row>
    <row r="77" spans="2:5" ht="18">
      <c r="B77" s="45"/>
    </row>
    <row r="78" spans="2:5" ht="18">
      <c r="B78" s="45"/>
    </row>
    <row r="79" spans="2:5" ht="18">
      <c r="B79" s="45"/>
    </row>
    <row r="80" spans="2:5" ht="18">
      <c r="B80" s="45"/>
    </row>
    <row r="81" spans="2:3" ht="18">
      <c r="B81" s="45"/>
    </row>
    <row r="82" spans="2:3" ht="18">
      <c r="B82" s="45"/>
    </row>
    <row r="83" spans="2:3" ht="18">
      <c r="B83" s="45"/>
    </row>
    <row r="84" spans="2:3" ht="18">
      <c r="B84" s="45"/>
    </row>
    <row r="85" spans="2:3" ht="18">
      <c r="B85" s="45"/>
    </row>
    <row r="86" spans="2:3" ht="18">
      <c r="B86" s="50"/>
      <c r="C86" s="48"/>
    </row>
    <row r="87" spans="2:3" ht="18">
      <c r="B87" s="45"/>
    </row>
    <row r="88" spans="2:3" ht="18">
      <c r="B88" s="45"/>
    </row>
    <row r="89" spans="2:3" ht="18">
      <c r="B89" s="45"/>
    </row>
    <row r="90" spans="2:3" ht="18">
      <c r="B90" s="45"/>
    </row>
    <row r="91" spans="2:3" ht="18">
      <c r="B91" s="45"/>
    </row>
    <row r="92" spans="2:3" ht="18">
      <c r="B92" s="45"/>
    </row>
    <row r="93" spans="2:3" ht="18">
      <c r="B93" s="45"/>
    </row>
    <row r="94" spans="2:3" ht="18">
      <c r="B94" s="45"/>
    </row>
    <row r="95" spans="2:3" ht="18">
      <c r="B95" s="45"/>
    </row>
    <row r="96" spans="2:3" ht="18">
      <c r="B96" s="45"/>
    </row>
    <row r="97" spans="2:2" ht="18">
      <c r="B97" s="45"/>
    </row>
    <row r="98" spans="2:2" ht="18">
      <c r="B98" s="45"/>
    </row>
    <row r="99" spans="2:2" ht="18">
      <c r="B99" s="45"/>
    </row>
    <row r="100" spans="2:2" ht="18">
      <c r="B100" s="45"/>
    </row>
    <row r="101" spans="2:2" ht="18">
      <c r="B101" s="45"/>
    </row>
    <row r="102" spans="2:2" ht="18">
      <c r="B102" s="45"/>
    </row>
    <row r="103" spans="2:2" ht="18">
      <c r="B103" s="45"/>
    </row>
    <row r="104" spans="2:2" ht="18">
      <c r="B104" s="45"/>
    </row>
    <row r="105" spans="2:2" ht="18">
      <c r="B105" s="45"/>
    </row>
    <row r="106" spans="2:2" ht="18">
      <c r="B106" s="45"/>
    </row>
    <row r="107" spans="2:2" ht="18">
      <c r="B107" s="45"/>
    </row>
    <row r="108" spans="2:2" ht="18">
      <c r="B108" s="45"/>
    </row>
    <row r="109" spans="2:2" ht="18">
      <c r="B109" s="45"/>
    </row>
    <row r="110" spans="2:2" ht="18">
      <c r="B110" s="45"/>
    </row>
    <row r="111" spans="2:2" ht="18">
      <c r="B111" s="45"/>
    </row>
    <row r="112" spans="2:2" ht="18">
      <c r="B112" s="45"/>
    </row>
    <row r="113" spans="2:2" ht="18">
      <c r="B113" s="45"/>
    </row>
    <row r="114" spans="2:2" ht="18">
      <c r="B114" s="45"/>
    </row>
    <row r="115" spans="2:2" ht="18">
      <c r="B115" s="45"/>
    </row>
    <row r="116" spans="2:2" ht="18">
      <c r="B116" s="45"/>
    </row>
    <row r="117" spans="2:2" ht="18">
      <c r="B117" s="45"/>
    </row>
    <row r="118" spans="2:2" ht="18">
      <c r="B118" s="45"/>
    </row>
    <row r="119" spans="2:2" ht="18">
      <c r="B119" s="45"/>
    </row>
    <row r="120" spans="2:2" ht="18">
      <c r="B120" s="45"/>
    </row>
    <row r="121" spans="2:2" ht="18">
      <c r="B121" s="45"/>
    </row>
    <row r="122" spans="2:2" ht="18">
      <c r="B122" s="45"/>
    </row>
    <row r="123" spans="2:2" ht="18">
      <c r="B123" s="45"/>
    </row>
    <row r="124" spans="2:2" ht="18">
      <c r="B124" s="45"/>
    </row>
    <row r="125" spans="2:2" ht="18">
      <c r="B125" s="45"/>
    </row>
    <row r="126" spans="2:2" ht="18">
      <c r="B126" s="45"/>
    </row>
    <row r="127" spans="2:2" ht="18">
      <c r="B127" s="45"/>
    </row>
    <row r="128" spans="2:2" ht="18">
      <c r="B128" s="45"/>
    </row>
    <row r="129" spans="2:2" ht="18">
      <c r="B129" s="45"/>
    </row>
    <row r="130" spans="2:2" ht="18">
      <c r="B130" s="45"/>
    </row>
    <row r="131" spans="2:2" ht="18">
      <c r="B131" s="45"/>
    </row>
    <row r="132" spans="2:2" ht="18">
      <c r="B132" s="45"/>
    </row>
    <row r="133" spans="2:2" ht="18">
      <c r="B133" s="45"/>
    </row>
    <row r="134" spans="2:2" ht="18">
      <c r="B134" s="45"/>
    </row>
    <row r="135" spans="2:2" ht="18">
      <c r="B135" s="45"/>
    </row>
    <row r="136" spans="2:2" ht="18">
      <c r="B136" s="45"/>
    </row>
  </sheetData>
  <mergeCells count="2">
    <mergeCell ref="B2:I2"/>
    <mergeCell ref="A4:I4"/>
  </mergeCells>
  <phoneticPr fontId="11" type="noConversion"/>
  <pageMargins left="0.75" right="0.75" top="1" bottom="1" header="0.5" footer="0.5"/>
  <pageSetup orientation="portrait" horizontalDpi="4294967294" r:id="rId1"/>
  <headerFooter alignWithMargins="0"/>
</worksheet>
</file>

<file path=xl/worksheets/sheet10.xml><?xml version="1.0" encoding="utf-8"?>
<worksheet xmlns="http://schemas.openxmlformats.org/spreadsheetml/2006/main" xmlns:r="http://schemas.openxmlformats.org/officeDocument/2006/relationships">
  <sheetPr codeName="Sheet6" enableFormatConditionsCalculation="0">
    <tabColor indexed="55"/>
  </sheetPr>
  <dimension ref="A1:W111"/>
  <sheetViews>
    <sheetView topLeftCell="A29" workbookViewId="0">
      <selection activeCell="F35" sqref="F35:G111"/>
    </sheetView>
  </sheetViews>
  <sheetFormatPr defaultRowHeight="14.25"/>
  <cols>
    <col min="1" max="1" width="28.7109375" style="324" customWidth="1"/>
    <col min="2" max="2" width="1.28515625" style="324" customWidth="1"/>
    <col min="3" max="3" width="15.5703125" style="324" customWidth="1"/>
    <col min="4" max="4" width="1" style="324" customWidth="1"/>
    <col min="5" max="5" width="14.85546875" style="324" customWidth="1"/>
    <col min="6" max="6" width="17" style="324" customWidth="1"/>
    <col min="7" max="7" width="16.42578125" style="324" customWidth="1"/>
    <col min="8" max="8" width="14.28515625" style="412" customWidth="1"/>
    <col min="9" max="9" width="14.42578125" style="412" customWidth="1"/>
    <col min="10" max="10" width="13.5703125" style="412" customWidth="1"/>
    <col min="11" max="11" width="14.85546875" style="412" customWidth="1"/>
    <col min="12" max="23" width="9.140625" style="412"/>
    <col min="24" max="16384" width="9.140625" style="324"/>
  </cols>
  <sheetData>
    <row r="1" spans="1:23" s="161" customFormat="1" ht="14.25" customHeight="1">
      <c r="A1" s="142"/>
      <c r="B1" s="216"/>
      <c r="C1" s="386"/>
      <c r="D1" s="386"/>
      <c r="E1" s="141"/>
      <c r="F1" s="386"/>
      <c r="G1" s="386"/>
      <c r="H1" s="256"/>
      <c r="I1" s="256"/>
      <c r="J1" s="256"/>
      <c r="K1" s="256"/>
      <c r="L1" s="256"/>
      <c r="M1" s="256"/>
      <c r="N1" s="256"/>
      <c r="O1" s="256"/>
      <c r="P1" s="256"/>
      <c r="Q1" s="256"/>
      <c r="R1" s="256"/>
      <c r="S1" s="256"/>
      <c r="T1" s="256"/>
      <c r="U1" s="256"/>
      <c r="V1" s="256"/>
      <c r="W1" s="256"/>
    </row>
    <row r="2" spans="1:23" s="161" customFormat="1" ht="14.25" customHeight="1">
      <c r="A2" s="142"/>
      <c r="B2" s="216"/>
      <c r="C2" s="386"/>
      <c r="D2" s="386"/>
      <c r="E2" s="141"/>
      <c r="F2" s="386"/>
      <c r="G2" s="386"/>
      <c r="H2" s="256"/>
      <c r="I2" s="256"/>
      <c r="J2" s="256"/>
      <c r="K2" s="256"/>
      <c r="L2" s="256"/>
      <c r="M2" s="256"/>
      <c r="N2" s="256"/>
      <c r="O2" s="256"/>
      <c r="P2" s="256"/>
      <c r="Q2" s="256"/>
      <c r="R2" s="256"/>
      <c r="S2" s="256"/>
      <c r="T2" s="256"/>
      <c r="U2" s="256"/>
      <c r="V2" s="256"/>
      <c r="W2" s="256"/>
    </row>
    <row r="3" spans="1:23" s="161" customFormat="1" ht="14.25" customHeight="1">
      <c r="A3" s="387" t="s">
        <v>703</v>
      </c>
      <c r="B3" s="216"/>
      <c r="C3" s="386"/>
      <c r="D3" s="386"/>
      <c r="E3" s="386"/>
      <c r="F3" s="386"/>
      <c r="G3" s="386"/>
      <c r="H3" s="256"/>
      <c r="I3" s="256"/>
      <c r="J3" s="256"/>
      <c r="K3" s="256"/>
      <c r="L3" s="256"/>
      <c r="M3" s="256"/>
      <c r="N3" s="256"/>
      <c r="O3" s="256"/>
      <c r="P3" s="256"/>
      <c r="Q3" s="256"/>
      <c r="R3" s="256"/>
      <c r="S3" s="256"/>
      <c r="T3" s="256"/>
      <c r="U3" s="256"/>
      <c r="V3" s="256"/>
      <c r="W3" s="256"/>
    </row>
    <row r="4" spans="1:23" s="161" customFormat="1" ht="15" customHeight="1">
      <c r="A4" s="386"/>
      <c r="B4" s="216"/>
      <c r="C4" s="386"/>
      <c r="D4" s="386"/>
      <c r="E4" s="386"/>
      <c r="F4" s="386"/>
      <c r="G4" s="386"/>
      <c r="H4" s="256"/>
      <c r="I4" s="256"/>
      <c r="J4" s="256"/>
      <c r="K4" s="256"/>
      <c r="L4" s="256"/>
      <c r="M4" s="256"/>
      <c r="N4" s="256"/>
      <c r="O4" s="256"/>
      <c r="P4" s="256"/>
      <c r="Q4" s="256"/>
      <c r="R4" s="256"/>
      <c r="S4" s="256"/>
      <c r="T4" s="256"/>
      <c r="U4" s="256"/>
      <c r="V4" s="256"/>
      <c r="W4" s="256"/>
    </row>
    <row r="5" spans="1:23" s="161" customFormat="1" ht="24" customHeight="1">
      <c r="A5" s="598"/>
      <c r="B5" s="216"/>
      <c r="C5" s="599" t="s">
        <v>705</v>
      </c>
      <c r="D5" s="386"/>
      <c r="E5" s="599" t="s">
        <v>706</v>
      </c>
      <c r="F5" s="599" t="s">
        <v>476</v>
      </c>
      <c r="G5" s="386"/>
      <c r="H5" s="256"/>
      <c r="I5" s="256"/>
      <c r="J5" s="256"/>
      <c r="K5" s="256"/>
      <c r="L5" s="256"/>
      <c r="M5" s="256"/>
      <c r="N5" s="256"/>
      <c r="O5" s="256"/>
      <c r="P5" s="256"/>
      <c r="Q5" s="256"/>
      <c r="R5" s="256"/>
      <c r="S5" s="256"/>
      <c r="T5" s="256"/>
      <c r="U5" s="256"/>
      <c r="V5" s="256"/>
      <c r="W5" s="256"/>
    </row>
    <row r="6" spans="1:23" s="161" customFormat="1" ht="14.25" customHeight="1">
      <c r="A6" s="601"/>
      <c r="B6" s="216"/>
      <c r="C6" s="476" t="s">
        <v>844</v>
      </c>
      <c r="D6" s="386"/>
      <c r="E6" s="476" t="s">
        <v>844</v>
      </c>
      <c r="F6" s="476" t="s">
        <v>844</v>
      </c>
      <c r="G6" s="386"/>
      <c r="H6" s="256"/>
      <c r="I6" s="256"/>
      <c r="J6" s="256"/>
      <c r="K6" s="256"/>
      <c r="L6" s="256"/>
      <c r="M6" s="256"/>
      <c r="N6" s="256"/>
      <c r="O6" s="256"/>
      <c r="P6" s="256"/>
      <c r="Q6" s="256"/>
      <c r="R6" s="256"/>
      <c r="S6" s="256"/>
      <c r="T6" s="256"/>
      <c r="U6" s="256"/>
      <c r="V6" s="256"/>
      <c r="W6" s="256"/>
    </row>
    <row r="7" spans="1:23" s="161" customFormat="1" ht="17.25" customHeight="1">
      <c r="A7" s="602" t="s">
        <v>521</v>
      </c>
      <c r="B7" s="216"/>
      <c r="C7" s="603"/>
      <c r="D7" s="386"/>
      <c r="E7" s="608"/>
      <c r="F7" s="609"/>
      <c r="G7" s="386"/>
      <c r="H7" s="256"/>
      <c r="I7" s="256"/>
      <c r="J7" s="256"/>
      <c r="K7" s="256"/>
      <c r="L7" s="256"/>
      <c r="M7" s="256"/>
      <c r="N7" s="256"/>
      <c r="O7" s="256"/>
      <c r="P7" s="256"/>
      <c r="Q7" s="256"/>
      <c r="R7" s="256"/>
      <c r="S7" s="256"/>
      <c r="T7" s="256"/>
      <c r="U7" s="256"/>
      <c r="V7" s="256"/>
      <c r="W7" s="256"/>
    </row>
    <row r="8" spans="1:23" s="161" customFormat="1" ht="17.25" customHeight="1">
      <c r="A8" s="399" t="s">
        <v>505</v>
      </c>
      <c r="B8" s="216"/>
      <c r="C8" s="603">
        <v>2499000000</v>
      </c>
      <c r="D8" s="386"/>
      <c r="E8" s="610">
        <v>6692169335</v>
      </c>
      <c r="F8" s="611">
        <v>9191169335</v>
      </c>
      <c r="G8" s="386"/>
      <c r="H8" s="256"/>
      <c r="I8" s="256"/>
      <c r="J8" s="256"/>
      <c r="K8" s="256"/>
      <c r="L8" s="256"/>
      <c r="M8" s="256"/>
      <c r="N8" s="256"/>
      <c r="O8" s="256"/>
      <c r="P8" s="256"/>
      <c r="Q8" s="256"/>
      <c r="R8" s="256"/>
      <c r="S8" s="256"/>
      <c r="T8" s="256"/>
      <c r="U8" s="256"/>
      <c r="V8" s="256"/>
      <c r="W8" s="256"/>
    </row>
    <row r="9" spans="1:23" s="161" customFormat="1" ht="17.25" customHeight="1">
      <c r="A9" s="399" t="s">
        <v>848</v>
      </c>
      <c r="B9" s="216"/>
      <c r="C9" s="474">
        <v>0</v>
      </c>
      <c r="D9" s="386"/>
      <c r="E9" s="474">
        <v>0</v>
      </c>
      <c r="F9" s="474">
        <v>0</v>
      </c>
      <c r="G9" s="386"/>
      <c r="H9" s="256"/>
      <c r="I9" s="256"/>
      <c r="J9" s="256"/>
      <c r="K9" s="256"/>
      <c r="L9" s="256"/>
      <c r="M9" s="256"/>
      <c r="N9" s="256"/>
      <c r="O9" s="256"/>
      <c r="P9" s="256"/>
      <c r="Q9" s="256"/>
      <c r="R9" s="256"/>
      <c r="S9" s="256"/>
      <c r="T9" s="256"/>
      <c r="U9" s="256"/>
      <c r="V9" s="256"/>
      <c r="W9" s="256"/>
    </row>
    <row r="10" spans="1:23" s="161" customFormat="1" ht="17.25" customHeight="1">
      <c r="A10" s="604" t="s">
        <v>704</v>
      </c>
      <c r="B10" s="216"/>
      <c r="C10" s="612">
        <v>0</v>
      </c>
      <c r="D10" s="386"/>
      <c r="E10" s="612"/>
      <c r="F10" s="474">
        <v>0</v>
      </c>
      <c r="G10" s="386"/>
      <c r="H10" s="256"/>
      <c r="I10" s="256"/>
      <c r="J10" s="256"/>
      <c r="K10" s="256"/>
      <c r="L10" s="256"/>
      <c r="M10" s="256"/>
      <c r="N10" s="256"/>
      <c r="O10" s="256"/>
      <c r="P10" s="256"/>
      <c r="Q10" s="256"/>
      <c r="R10" s="256"/>
      <c r="S10" s="256"/>
      <c r="T10" s="256"/>
      <c r="U10" s="256"/>
      <c r="V10" s="256"/>
      <c r="W10" s="256"/>
    </row>
    <row r="11" spans="1:23" s="161" customFormat="1" ht="17.25" customHeight="1">
      <c r="A11" s="604" t="s">
        <v>851</v>
      </c>
      <c r="B11" s="216"/>
      <c r="C11" s="474"/>
      <c r="D11" s="386"/>
      <c r="E11" s="474"/>
      <c r="F11" s="474">
        <v>0</v>
      </c>
      <c r="G11" s="386"/>
      <c r="H11" s="256"/>
      <c r="I11" s="256"/>
      <c r="J11" s="256"/>
      <c r="K11" s="256"/>
      <c r="L11" s="256"/>
      <c r="M11" s="256"/>
      <c r="N11" s="256"/>
      <c r="O11" s="256"/>
      <c r="P11" s="256"/>
      <c r="Q11" s="256"/>
      <c r="R11" s="256"/>
      <c r="S11" s="256"/>
      <c r="T11" s="256"/>
      <c r="U11" s="256"/>
      <c r="V11" s="256"/>
      <c r="W11" s="256"/>
    </row>
    <row r="12" spans="1:23" s="161" customFormat="1" ht="17.25" customHeight="1">
      <c r="A12" s="604" t="s">
        <v>852</v>
      </c>
      <c r="B12" s="216"/>
      <c r="C12" s="474"/>
      <c r="D12" s="386"/>
      <c r="E12" s="474"/>
      <c r="F12" s="474">
        <v>0</v>
      </c>
      <c r="G12" s="386"/>
      <c r="H12" s="256"/>
      <c r="I12" s="256"/>
      <c r="J12" s="256"/>
      <c r="K12" s="256"/>
      <c r="L12" s="256"/>
      <c r="M12" s="256"/>
      <c r="N12" s="256"/>
      <c r="O12" s="256"/>
      <c r="P12" s="256"/>
      <c r="Q12" s="256"/>
      <c r="R12" s="256"/>
      <c r="S12" s="256"/>
      <c r="T12" s="256"/>
      <c r="U12" s="256"/>
      <c r="V12" s="256"/>
      <c r="W12" s="256"/>
    </row>
    <row r="13" spans="1:23" s="161" customFormat="1" ht="17.25" customHeight="1">
      <c r="A13" s="399" t="s">
        <v>853</v>
      </c>
      <c r="B13" s="216"/>
      <c r="C13" s="474">
        <v>0</v>
      </c>
      <c r="D13" s="386"/>
      <c r="E13" s="474">
        <v>0</v>
      </c>
      <c r="F13" s="474">
        <v>0</v>
      </c>
      <c r="G13" s="386"/>
      <c r="H13" s="256"/>
      <c r="I13" s="256"/>
      <c r="J13" s="256"/>
      <c r="K13" s="256"/>
      <c r="L13" s="256"/>
      <c r="M13" s="256"/>
      <c r="N13" s="256"/>
      <c r="O13" s="256"/>
      <c r="P13" s="256"/>
      <c r="Q13" s="256"/>
      <c r="R13" s="256"/>
      <c r="S13" s="256"/>
      <c r="T13" s="256"/>
      <c r="U13" s="256"/>
      <c r="V13" s="256"/>
      <c r="W13" s="256"/>
    </row>
    <row r="14" spans="1:23" s="161" customFormat="1" ht="17.25" customHeight="1">
      <c r="A14" s="604" t="s">
        <v>854</v>
      </c>
      <c r="B14" s="216"/>
      <c r="C14" s="474">
        <v>0</v>
      </c>
      <c r="D14" s="386"/>
      <c r="E14" s="474">
        <v>0</v>
      </c>
      <c r="F14" s="474">
        <v>0</v>
      </c>
      <c r="G14" s="386"/>
      <c r="H14" s="256"/>
      <c r="I14" s="256"/>
      <c r="J14" s="256"/>
      <c r="K14" s="256"/>
      <c r="L14" s="256"/>
      <c r="M14" s="256"/>
      <c r="N14" s="256"/>
      <c r="O14" s="256"/>
      <c r="P14" s="256"/>
      <c r="Q14" s="256"/>
      <c r="R14" s="256"/>
      <c r="S14" s="256"/>
      <c r="T14" s="256"/>
      <c r="U14" s="256"/>
      <c r="V14" s="256"/>
      <c r="W14" s="256"/>
    </row>
    <row r="15" spans="1:23" s="161" customFormat="1" ht="20.25" customHeight="1">
      <c r="A15" s="604" t="s">
        <v>855</v>
      </c>
      <c r="B15" s="216"/>
      <c r="C15" s="474">
        <v>0</v>
      </c>
      <c r="D15" s="386"/>
      <c r="E15" s="474">
        <v>0</v>
      </c>
      <c r="F15" s="474">
        <v>0</v>
      </c>
      <c r="G15" s="386"/>
      <c r="H15" s="256"/>
      <c r="I15" s="256"/>
      <c r="J15" s="256"/>
      <c r="K15" s="256"/>
      <c r="L15" s="256"/>
      <c r="M15" s="256"/>
      <c r="N15" s="256"/>
      <c r="O15" s="256"/>
      <c r="P15" s="256"/>
      <c r="Q15" s="256"/>
      <c r="R15" s="256"/>
      <c r="S15" s="256"/>
      <c r="T15" s="256"/>
      <c r="U15" s="256"/>
      <c r="V15" s="256"/>
      <c r="W15" s="256"/>
    </row>
    <row r="16" spans="1:23" s="161" customFormat="1" ht="17.25" customHeight="1" thickBot="1">
      <c r="A16" s="399" t="s">
        <v>407</v>
      </c>
      <c r="B16" s="216"/>
      <c r="C16" s="470">
        <v>2499000000</v>
      </c>
      <c r="D16" s="386"/>
      <c r="E16" s="470">
        <v>6692169335</v>
      </c>
      <c r="F16" s="470">
        <v>9191169335</v>
      </c>
      <c r="G16" s="386"/>
      <c r="H16" s="256"/>
      <c r="I16" s="256"/>
      <c r="J16" s="256"/>
      <c r="K16" s="256"/>
      <c r="L16" s="256"/>
      <c r="M16" s="256"/>
      <c r="N16" s="256"/>
      <c r="O16" s="256"/>
      <c r="P16" s="256"/>
      <c r="Q16" s="256"/>
      <c r="R16" s="256"/>
      <c r="S16" s="256"/>
      <c r="T16" s="256"/>
      <c r="U16" s="256"/>
      <c r="V16" s="256"/>
      <c r="W16" s="256"/>
    </row>
    <row r="17" spans="1:23" s="161" customFormat="1" ht="17.25" customHeight="1" thickTop="1">
      <c r="A17" s="602" t="s">
        <v>522</v>
      </c>
      <c r="B17" s="216"/>
      <c r="C17" s="475"/>
      <c r="D17" s="386"/>
      <c r="E17" s="475"/>
      <c r="F17" s="475"/>
      <c r="G17" s="386"/>
      <c r="H17" s="256"/>
      <c r="I17" s="256"/>
      <c r="J17" s="256"/>
      <c r="K17" s="256"/>
      <c r="L17" s="256"/>
      <c r="M17" s="256"/>
      <c r="N17" s="256"/>
      <c r="O17" s="256"/>
      <c r="P17" s="256"/>
      <c r="Q17" s="256"/>
      <c r="R17" s="256"/>
      <c r="S17" s="256"/>
      <c r="T17" s="256"/>
      <c r="U17" s="256"/>
      <c r="V17" s="256"/>
      <c r="W17" s="256"/>
    </row>
    <row r="18" spans="1:23" s="161" customFormat="1" ht="17.25" customHeight="1">
      <c r="A18" s="399" t="s">
        <v>505</v>
      </c>
      <c r="B18" s="216"/>
      <c r="C18" s="474">
        <v>952628532</v>
      </c>
      <c r="D18" s="386"/>
      <c r="E18" s="474">
        <v>880590718.24342108</v>
      </c>
      <c r="F18" s="474">
        <v>1833219250.2434211</v>
      </c>
      <c r="G18" s="386"/>
      <c r="H18" s="256"/>
      <c r="I18" s="256"/>
      <c r="J18" s="256"/>
      <c r="K18" s="256"/>
      <c r="L18" s="256"/>
      <c r="M18" s="256"/>
      <c r="N18" s="256"/>
      <c r="O18" s="256"/>
      <c r="P18" s="256"/>
      <c r="Q18" s="256"/>
      <c r="R18" s="256"/>
      <c r="S18" s="256"/>
      <c r="T18" s="256"/>
      <c r="U18" s="256"/>
      <c r="V18" s="256"/>
      <c r="W18" s="256"/>
    </row>
    <row r="19" spans="1:23" s="161" customFormat="1" ht="17.25" customHeight="1">
      <c r="A19" s="399" t="s">
        <v>848</v>
      </c>
      <c r="B19" s="216"/>
      <c r="C19" s="474">
        <v>62475003</v>
      </c>
      <c r="D19" s="386"/>
      <c r="E19" s="474">
        <v>131542221</v>
      </c>
      <c r="F19" s="474">
        <v>194017224</v>
      </c>
      <c r="G19" s="386"/>
      <c r="H19" s="256"/>
      <c r="I19" s="256"/>
      <c r="J19" s="256"/>
      <c r="K19" s="256"/>
      <c r="L19" s="256"/>
      <c r="M19" s="256"/>
      <c r="N19" s="256"/>
      <c r="O19" s="256"/>
      <c r="P19" s="256"/>
      <c r="Q19" s="256"/>
      <c r="R19" s="256"/>
      <c r="S19" s="256"/>
      <c r="T19" s="256"/>
      <c r="U19" s="256"/>
      <c r="V19" s="256"/>
      <c r="W19" s="256"/>
    </row>
    <row r="20" spans="1:23" s="161" customFormat="1" ht="17.25" customHeight="1">
      <c r="A20" s="604" t="s">
        <v>857</v>
      </c>
      <c r="B20" s="216"/>
      <c r="C20" s="612">
        <v>62475003</v>
      </c>
      <c r="D20" s="386"/>
      <c r="E20" s="486">
        <v>131542221</v>
      </c>
      <c r="F20" s="410">
        <v>194017224</v>
      </c>
      <c r="G20" s="386"/>
      <c r="H20" s="256"/>
      <c r="I20" s="256"/>
      <c r="J20" s="256"/>
      <c r="K20" s="256"/>
      <c r="L20" s="256"/>
      <c r="M20" s="256"/>
      <c r="N20" s="256"/>
      <c r="O20" s="256"/>
      <c r="P20" s="256"/>
      <c r="Q20" s="256"/>
      <c r="R20" s="256"/>
      <c r="S20" s="256"/>
      <c r="T20" s="256"/>
      <c r="U20" s="256"/>
      <c r="V20" s="256"/>
      <c r="W20" s="256"/>
    </row>
    <row r="21" spans="1:23" s="161" customFormat="1" ht="17.25" customHeight="1">
      <c r="A21" s="604" t="s">
        <v>851</v>
      </c>
      <c r="B21" s="216"/>
      <c r="C21" s="474"/>
      <c r="D21" s="386"/>
      <c r="E21" s="474"/>
      <c r="F21" s="474">
        <v>0</v>
      </c>
      <c r="G21" s="386"/>
      <c r="H21" s="256"/>
      <c r="I21" s="256"/>
      <c r="J21" s="256"/>
      <c r="K21" s="256"/>
      <c r="L21" s="256"/>
      <c r="M21" s="256"/>
      <c r="N21" s="256"/>
      <c r="O21" s="256"/>
      <c r="P21" s="256"/>
      <c r="Q21" s="256"/>
      <c r="R21" s="256"/>
      <c r="S21" s="256"/>
      <c r="T21" s="256"/>
      <c r="U21" s="256"/>
      <c r="V21" s="256"/>
      <c r="W21" s="256"/>
    </row>
    <row r="22" spans="1:23" s="161" customFormat="1" ht="17.25" customHeight="1">
      <c r="A22" s="604" t="s">
        <v>852</v>
      </c>
      <c r="B22" s="216"/>
      <c r="C22" s="474"/>
      <c r="D22" s="386"/>
      <c r="E22" s="474"/>
      <c r="F22" s="474">
        <v>0</v>
      </c>
      <c r="G22" s="386"/>
      <c r="H22" s="256"/>
      <c r="I22" s="256"/>
      <c r="J22" s="256"/>
      <c r="K22" s="256"/>
      <c r="L22" s="256"/>
      <c r="M22" s="256"/>
      <c r="N22" s="256"/>
      <c r="O22" s="256"/>
      <c r="P22" s="256"/>
      <c r="Q22" s="256"/>
      <c r="R22" s="256"/>
      <c r="S22" s="256"/>
      <c r="T22" s="256"/>
      <c r="U22" s="256"/>
      <c r="V22" s="256"/>
      <c r="W22" s="256"/>
    </row>
    <row r="23" spans="1:23" s="161" customFormat="1" ht="17.25" customHeight="1">
      <c r="A23" s="399" t="s">
        <v>853</v>
      </c>
      <c r="B23" s="216"/>
      <c r="C23" s="474">
        <v>0</v>
      </c>
      <c r="D23" s="386"/>
      <c r="E23" s="474">
        <v>0</v>
      </c>
      <c r="F23" s="474">
        <v>0</v>
      </c>
      <c r="G23" s="386"/>
      <c r="H23" s="256"/>
      <c r="I23" s="256"/>
      <c r="J23" s="256"/>
      <c r="K23" s="256"/>
      <c r="L23" s="256"/>
      <c r="M23" s="256"/>
      <c r="N23" s="256"/>
      <c r="O23" s="256"/>
      <c r="P23" s="256"/>
      <c r="Q23" s="256"/>
      <c r="R23" s="256"/>
      <c r="S23" s="256"/>
      <c r="T23" s="256"/>
      <c r="U23" s="256"/>
      <c r="V23" s="256"/>
      <c r="W23" s="256"/>
    </row>
    <row r="24" spans="1:23" s="161" customFormat="1" ht="17.25" customHeight="1">
      <c r="A24" s="604" t="s">
        <v>854</v>
      </c>
      <c r="B24" s="216"/>
      <c r="C24" s="474"/>
      <c r="D24" s="386"/>
      <c r="E24" s="474"/>
      <c r="F24" s="474">
        <v>0</v>
      </c>
      <c r="G24" s="386"/>
      <c r="H24" s="256"/>
      <c r="I24" s="256"/>
      <c r="J24" s="256"/>
      <c r="K24" s="256"/>
      <c r="L24" s="256"/>
      <c r="M24" s="256"/>
      <c r="N24" s="256"/>
      <c r="O24" s="256"/>
      <c r="P24" s="256"/>
      <c r="Q24" s="256"/>
      <c r="R24" s="256"/>
      <c r="S24" s="256"/>
      <c r="T24" s="256"/>
      <c r="U24" s="256"/>
      <c r="V24" s="256"/>
      <c r="W24" s="256"/>
    </row>
    <row r="25" spans="1:23" s="161" customFormat="1">
      <c r="A25" s="613" t="s">
        <v>855</v>
      </c>
      <c r="B25" s="216"/>
      <c r="C25" s="474"/>
      <c r="D25" s="386"/>
      <c r="E25" s="474"/>
      <c r="F25" s="474">
        <v>0</v>
      </c>
      <c r="G25" s="386"/>
      <c r="H25" s="256"/>
      <c r="I25" s="256"/>
      <c r="J25" s="256"/>
      <c r="K25" s="256"/>
      <c r="L25" s="256"/>
      <c r="M25" s="256"/>
      <c r="N25" s="256"/>
      <c r="O25" s="256"/>
      <c r="P25" s="256"/>
      <c r="Q25" s="256"/>
      <c r="R25" s="256"/>
      <c r="S25" s="256"/>
      <c r="T25" s="256"/>
      <c r="U25" s="256"/>
      <c r="V25" s="256"/>
      <c r="W25" s="256"/>
    </row>
    <row r="26" spans="1:23" s="161" customFormat="1" ht="17.25" customHeight="1" thickBot="1">
      <c r="A26" s="399" t="s">
        <v>407</v>
      </c>
      <c r="B26" s="216"/>
      <c r="C26" s="470">
        <v>1015103535</v>
      </c>
      <c r="D26" s="386"/>
      <c r="E26" s="470">
        <v>1012132939.2434211</v>
      </c>
      <c r="F26" s="470">
        <v>2027236474.2434211</v>
      </c>
      <c r="G26" s="216"/>
      <c r="H26" s="256"/>
      <c r="I26" s="256"/>
      <c r="J26" s="256"/>
      <c r="K26" s="256"/>
      <c r="L26" s="256"/>
      <c r="M26" s="256"/>
      <c r="N26" s="256"/>
      <c r="O26" s="256"/>
      <c r="P26" s="256"/>
      <c r="Q26" s="256"/>
      <c r="R26" s="256"/>
      <c r="S26" s="256"/>
      <c r="T26" s="256"/>
      <c r="U26" s="256"/>
      <c r="V26" s="256"/>
      <c r="W26" s="256"/>
    </row>
    <row r="27" spans="1:23" s="161" customFormat="1" ht="17.25" hidden="1" customHeight="1" thickTop="1">
      <c r="A27" s="605"/>
      <c r="B27" s="216"/>
      <c r="C27" s="475"/>
      <c r="D27" s="386"/>
      <c r="E27" s="475"/>
      <c r="F27" s="407" t="e">
        <v>#REF!</v>
      </c>
      <c r="G27" s="386"/>
      <c r="H27" s="256"/>
      <c r="I27" s="256"/>
      <c r="J27" s="256"/>
      <c r="K27" s="256"/>
      <c r="L27" s="256"/>
      <c r="M27" s="256"/>
      <c r="N27" s="256"/>
      <c r="O27" s="256"/>
      <c r="P27" s="256"/>
      <c r="Q27" s="256"/>
      <c r="R27" s="256"/>
      <c r="S27" s="256"/>
      <c r="T27" s="256"/>
      <c r="U27" s="256"/>
      <c r="V27" s="256"/>
      <c r="W27" s="256"/>
    </row>
    <row r="28" spans="1:23" s="161" customFormat="1" ht="17.25" customHeight="1" thickTop="1">
      <c r="A28" s="399" t="s">
        <v>858</v>
      </c>
      <c r="B28" s="216"/>
      <c r="C28" s="475"/>
      <c r="D28" s="386"/>
      <c r="E28" s="475"/>
      <c r="F28" s="475"/>
      <c r="G28" s="386"/>
      <c r="H28" s="256"/>
      <c r="I28" s="256"/>
      <c r="J28" s="256"/>
      <c r="K28" s="256"/>
      <c r="L28" s="256"/>
      <c r="M28" s="256"/>
      <c r="N28" s="256"/>
      <c r="O28" s="256"/>
      <c r="P28" s="256"/>
      <c r="Q28" s="256"/>
      <c r="R28" s="256"/>
      <c r="S28" s="256"/>
      <c r="T28" s="256"/>
      <c r="U28" s="256"/>
      <c r="V28" s="256"/>
      <c r="W28" s="256"/>
    </row>
    <row r="29" spans="1:23" s="161" customFormat="1" ht="17.25" customHeight="1" thickBot="1">
      <c r="A29" s="399" t="s">
        <v>505</v>
      </c>
      <c r="B29" s="216"/>
      <c r="C29" s="470">
        <v>1546371468</v>
      </c>
      <c r="D29" s="386"/>
      <c r="E29" s="470">
        <v>5811578616.7565784</v>
      </c>
      <c r="F29" s="470">
        <v>7357950084.7565784</v>
      </c>
      <c r="G29" s="386"/>
      <c r="H29" s="256"/>
      <c r="I29" s="256"/>
      <c r="J29" s="256"/>
      <c r="K29" s="256"/>
      <c r="L29" s="256"/>
      <c r="M29" s="256"/>
      <c r="N29" s="256"/>
      <c r="O29" s="256"/>
      <c r="P29" s="256"/>
      <c r="Q29" s="256"/>
      <c r="R29" s="256"/>
      <c r="S29" s="256"/>
      <c r="T29" s="256"/>
      <c r="U29" s="256"/>
      <c r="V29" s="256"/>
      <c r="W29" s="256"/>
    </row>
    <row r="30" spans="1:23" s="161" customFormat="1" ht="17.25" hidden="1" customHeight="1" thickTop="1">
      <c r="A30" s="399"/>
      <c r="B30" s="216"/>
      <c r="C30" s="475"/>
      <c r="D30" s="386"/>
      <c r="E30" s="475"/>
      <c r="F30" s="475"/>
      <c r="G30" s="386"/>
      <c r="H30" s="256"/>
      <c r="I30" s="256"/>
      <c r="J30" s="256"/>
      <c r="K30" s="256"/>
      <c r="L30" s="256"/>
      <c r="M30" s="256"/>
      <c r="N30" s="256"/>
      <c r="O30" s="256"/>
      <c r="P30" s="256"/>
      <c r="Q30" s="256"/>
      <c r="R30" s="256"/>
      <c r="S30" s="256"/>
      <c r="T30" s="256"/>
      <c r="U30" s="256"/>
      <c r="V30" s="256"/>
      <c r="W30" s="256"/>
    </row>
    <row r="31" spans="1:23" s="161" customFormat="1" ht="17.25" customHeight="1" thickTop="1" thickBot="1">
      <c r="A31" s="399" t="s">
        <v>407</v>
      </c>
      <c r="B31" s="216"/>
      <c r="C31" s="470">
        <v>1483896465</v>
      </c>
      <c r="D31" s="386"/>
      <c r="E31" s="470">
        <v>5680036395.7565784</v>
      </c>
      <c r="F31" s="470">
        <v>7163932860.7565784</v>
      </c>
      <c r="G31" s="386"/>
      <c r="H31" s="256"/>
      <c r="I31" s="256"/>
      <c r="J31" s="256"/>
      <c r="K31" s="256"/>
      <c r="L31" s="256"/>
      <c r="M31" s="256"/>
      <c r="N31" s="256"/>
      <c r="O31" s="256"/>
      <c r="P31" s="256"/>
      <c r="Q31" s="256"/>
      <c r="R31" s="256"/>
      <c r="S31" s="256"/>
      <c r="T31" s="256"/>
      <c r="U31" s="256"/>
      <c r="V31" s="256"/>
      <c r="W31" s="256"/>
    </row>
    <row r="32" spans="1:23" s="161" customFormat="1" ht="17.25" customHeight="1" thickTop="1">
      <c r="A32" s="386"/>
      <c r="B32" s="216"/>
      <c r="C32" s="386"/>
      <c r="D32" s="386"/>
      <c r="E32" s="386"/>
      <c r="F32" s="386"/>
      <c r="G32" s="386"/>
      <c r="H32" s="256"/>
      <c r="I32" s="256"/>
      <c r="J32" s="256"/>
      <c r="K32" s="256"/>
      <c r="L32" s="256"/>
      <c r="M32" s="256"/>
      <c r="N32" s="256"/>
      <c r="O32" s="256"/>
      <c r="P32" s="256"/>
      <c r="Q32" s="256"/>
      <c r="R32" s="256"/>
      <c r="S32" s="256"/>
      <c r="T32" s="256"/>
      <c r="U32" s="256"/>
      <c r="V32" s="256"/>
      <c r="W32" s="256"/>
    </row>
    <row r="33" spans="1:23" s="161" customFormat="1" ht="17.25" customHeight="1">
      <c r="A33" s="386"/>
      <c r="B33" s="216"/>
      <c r="C33" s="216"/>
      <c r="D33" s="216"/>
      <c r="E33" s="386"/>
      <c r="F33" s="386"/>
      <c r="G33" s="386"/>
      <c r="H33" s="256"/>
      <c r="I33" s="256"/>
      <c r="J33" s="256"/>
      <c r="K33" s="256"/>
      <c r="L33" s="256"/>
      <c r="M33" s="256"/>
      <c r="N33" s="256"/>
      <c r="O33" s="256"/>
      <c r="P33" s="256"/>
      <c r="Q33" s="256"/>
      <c r="R33" s="256"/>
      <c r="S33" s="256"/>
      <c r="T33" s="256"/>
      <c r="U33" s="256"/>
      <c r="V33" s="256"/>
      <c r="W33" s="256"/>
    </row>
    <row r="34" spans="1:23" s="161" customFormat="1" ht="17.25" customHeight="1">
      <c r="A34" s="614"/>
      <c r="B34" s="615"/>
      <c r="C34" s="616"/>
      <c r="D34" s="617"/>
      <c r="E34" s="614"/>
      <c r="F34" s="614"/>
      <c r="G34" s="614"/>
      <c r="H34" s="256"/>
      <c r="I34" s="256"/>
      <c r="J34" s="256"/>
      <c r="K34" s="256"/>
      <c r="L34" s="256"/>
      <c r="M34" s="256"/>
      <c r="N34" s="256"/>
      <c r="O34" s="256"/>
      <c r="P34" s="256"/>
      <c r="Q34" s="256"/>
      <c r="R34" s="256"/>
      <c r="S34" s="256"/>
      <c r="T34" s="256"/>
      <c r="U34" s="256"/>
      <c r="V34" s="256"/>
      <c r="W34" s="256"/>
    </row>
    <row r="35" spans="1:23" s="161" customFormat="1" ht="32.25" customHeight="1">
      <c r="A35" s="387" t="s">
        <v>707</v>
      </c>
      <c r="B35" s="386"/>
      <c r="C35" s="386"/>
      <c r="D35" s="386"/>
      <c r="E35" s="386"/>
      <c r="F35" s="693" t="s">
        <v>880</v>
      </c>
      <c r="G35" s="693" t="s">
        <v>847</v>
      </c>
      <c r="H35" s="256"/>
      <c r="I35" s="256"/>
      <c r="J35" s="256"/>
      <c r="K35" s="256"/>
      <c r="L35" s="256"/>
      <c r="M35" s="256"/>
      <c r="N35" s="256"/>
      <c r="O35" s="256"/>
      <c r="P35" s="256"/>
      <c r="Q35" s="256"/>
      <c r="R35" s="256"/>
      <c r="S35" s="256"/>
      <c r="T35" s="256"/>
      <c r="U35" s="256"/>
      <c r="V35" s="256"/>
      <c r="W35" s="256"/>
    </row>
    <row r="36" spans="1:23" s="161" customFormat="1" ht="17.25" customHeight="1">
      <c r="A36" s="618"/>
      <c r="B36" s="386"/>
      <c r="C36" s="386"/>
      <c r="D36" s="386"/>
      <c r="E36" s="386"/>
      <c r="F36" s="694">
        <v>0</v>
      </c>
      <c r="G36" s="694">
        <v>0</v>
      </c>
      <c r="H36" s="256"/>
      <c r="I36" s="256"/>
      <c r="J36" s="256"/>
      <c r="K36" s="256"/>
      <c r="L36" s="256"/>
      <c r="M36" s="256"/>
      <c r="N36" s="256"/>
      <c r="O36" s="256"/>
      <c r="P36" s="256"/>
      <c r="Q36" s="256"/>
      <c r="R36" s="256"/>
      <c r="S36" s="256"/>
      <c r="T36" s="256"/>
      <c r="U36" s="256"/>
      <c r="V36" s="256"/>
      <c r="W36" s="256"/>
    </row>
    <row r="37" spans="1:23" s="161" customFormat="1" ht="17.25" customHeight="1" thickBot="1">
      <c r="A37" s="386"/>
      <c r="B37" s="386"/>
      <c r="C37" s="386"/>
      <c r="D37" s="386"/>
      <c r="E37" s="593" t="s">
        <v>808</v>
      </c>
      <c r="F37" s="699">
        <v>0</v>
      </c>
      <c r="G37" s="699">
        <v>0</v>
      </c>
      <c r="H37" s="256"/>
      <c r="I37" s="256"/>
      <c r="J37" s="256"/>
      <c r="K37" s="256"/>
      <c r="L37" s="256"/>
      <c r="M37" s="256"/>
      <c r="N37" s="256"/>
      <c r="O37" s="256"/>
      <c r="P37" s="256"/>
      <c r="Q37" s="256"/>
      <c r="R37" s="256"/>
      <c r="S37" s="256"/>
      <c r="T37" s="256"/>
      <c r="U37" s="256"/>
      <c r="V37" s="256"/>
      <c r="W37" s="256"/>
    </row>
    <row r="38" spans="1:23" s="161" customFormat="1" ht="17.25" customHeight="1" thickTop="1">
      <c r="A38" s="386"/>
      <c r="B38" s="386"/>
      <c r="C38" s="386"/>
      <c r="D38" s="386"/>
      <c r="E38" s="619"/>
      <c r="F38" s="692"/>
      <c r="G38" s="692"/>
      <c r="H38" s="256"/>
      <c r="I38" s="256"/>
      <c r="J38" s="256"/>
      <c r="K38" s="256"/>
      <c r="L38" s="256"/>
      <c r="M38" s="256"/>
      <c r="N38" s="256"/>
      <c r="O38" s="256"/>
      <c r="P38" s="256"/>
      <c r="Q38" s="256"/>
      <c r="R38" s="256"/>
      <c r="S38" s="256"/>
      <c r="T38" s="256"/>
      <c r="U38" s="256"/>
      <c r="V38" s="256"/>
      <c r="W38" s="256"/>
    </row>
    <row r="39" spans="1:23" s="161" customFormat="1" ht="30.75" customHeight="1">
      <c r="A39" s="387" t="s">
        <v>708</v>
      </c>
      <c r="B39" s="386"/>
      <c r="C39" s="386"/>
      <c r="D39" s="386"/>
      <c r="E39" s="386"/>
      <c r="F39" s="693" t="s">
        <v>405</v>
      </c>
      <c r="G39" s="693" t="s">
        <v>847</v>
      </c>
      <c r="H39" s="256"/>
      <c r="I39" s="256"/>
      <c r="J39" s="256"/>
      <c r="K39" s="256"/>
      <c r="L39" s="256"/>
      <c r="M39" s="256"/>
      <c r="N39" s="256"/>
      <c r="O39" s="256"/>
      <c r="P39" s="256"/>
      <c r="Q39" s="256"/>
      <c r="R39" s="256"/>
      <c r="S39" s="256"/>
      <c r="T39" s="256"/>
      <c r="U39" s="256"/>
      <c r="V39" s="256"/>
      <c r="W39" s="256"/>
    </row>
    <row r="40" spans="1:23" s="161" customFormat="1" ht="17.25" customHeight="1">
      <c r="A40" s="618" t="s">
        <v>523</v>
      </c>
      <c r="B40" s="386"/>
      <c r="C40" s="386"/>
      <c r="D40" s="386"/>
      <c r="E40" s="386"/>
      <c r="F40" s="694">
        <v>235232341</v>
      </c>
      <c r="G40" s="620">
        <v>249746253</v>
      </c>
      <c r="H40" s="256"/>
      <c r="I40" s="256"/>
      <c r="J40" s="256"/>
      <c r="K40" s="256"/>
      <c r="L40" s="256"/>
      <c r="M40" s="256"/>
      <c r="N40" s="256"/>
      <c r="O40" s="256"/>
      <c r="P40" s="256"/>
      <c r="Q40" s="256"/>
      <c r="R40" s="256"/>
      <c r="S40" s="256"/>
      <c r="T40" s="256"/>
      <c r="U40" s="256"/>
      <c r="V40" s="256"/>
      <c r="W40" s="256"/>
    </row>
    <row r="41" spans="1:23" s="161" customFormat="1" ht="17.25" customHeight="1">
      <c r="A41" s="618" t="s">
        <v>524</v>
      </c>
      <c r="B41" s="386"/>
      <c r="C41" s="386"/>
      <c r="D41" s="386"/>
      <c r="E41" s="593"/>
      <c r="F41" s="694">
        <v>393644283</v>
      </c>
      <c r="G41" s="694">
        <v>438727759</v>
      </c>
      <c r="H41" s="256"/>
      <c r="I41" s="256"/>
      <c r="J41" s="256"/>
      <c r="K41" s="256"/>
      <c r="L41" s="256"/>
      <c r="M41" s="256"/>
      <c r="N41" s="256"/>
      <c r="O41" s="256"/>
      <c r="P41" s="256"/>
      <c r="Q41" s="256"/>
      <c r="R41" s="256"/>
      <c r="S41" s="256"/>
      <c r="T41" s="256"/>
      <c r="U41" s="256"/>
      <c r="V41" s="256"/>
      <c r="W41" s="256"/>
    </row>
    <row r="42" spans="1:23" s="161" customFormat="1" ht="17.25" customHeight="1">
      <c r="A42" s="618" t="s">
        <v>525</v>
      </c>
      <c r="B42" s="386"/>
      <c r="C42" s="386"/>
      <c r="D42" s="386"/>
      <c r="E42" s="593"/>
      <c r="F42" s="694">
        <v>1932312843</v>
      </c>
      <c r="G42" s="694">
        <v>245200832</v>
      </c>
      <c r="H42" s="256"/>
      <c r="I42" s="256"/>
      <c r="J42" s="256"/>
      <c r="K42" s="256"/>
      <c r="L42" s="256"/>
      <c r="M42" s="256"/>
      <c r="N42" s="256"/>
      <c r="O42" s="256"/>
      <c r="P42" s="256"/>
      <c r="Q42" s="256"/>
      <c r="R42" s="256"/>
      <c r="S42" s="256"/>
      <c r="T42" s="256"/>
      <c r="U42" s="256"/>
      <c r="V42" s="256"/>
      <c r="W42" s="256"/>
    </row>
    <row r="43" spans="1:23" s="161" customFormat="1" ht="17.25" customHeight="1">
      <c r="A43" s="618" t="s">
        <v>526</v>
      </c>
      <c r="B43" s="386"/>
      <c r="C43" s="386"/>
      <c r="D43" s="386"/>
      <c r="E43" s="593"/>
      <c r="F43" s="694">
        <v>26132477</v>
      </c>
      <c r="G43" s="694">
        <v>37618917</v>
      </c>
      <c r="H43" s="256"/>
      <c r="I43" s="256"/>
      <c r="J43" s="256"/>
      <c r="K43" s="256"/>
      <c r="L43" s="256"/>
      <c r="M43" s="256"/>
      <c r="N43" s="256"/>
      <c r="O43" s="256"/>
      <c r="P43" s="256"/>
      <c r="Q43" s="256"/>
      <c r="R43" s="256"/>
      <c r="S43" s="256"/>
      <c r="T43" s="256"/>
      <c r="U43" s="256"/>
      <c r="V43" s="256"/>
      <c r="W43" s="256"/>
    </row>
    <row r="44" spans="1:23" s="161" customFormat="1" ht="17.25" customHeight="1">
      <c r="A44" s="618" t="s">
        <v>528</v>
      </c>
      <c r="B44" s="386"/>
      <c r="C44" s="386"/>
      <c r="D44" s="386"/>
      <c r="E44" s="593"/>
      <c r="F44" s="694">
        <v>894864683</v>
      </c>
      <c r="G44" s="694">
        <v>1006507111</v>
      </c>
      <c r="H44" s="256"/>
      <c r="I44" s="256"/>
      <c r="J44" s="256"/>
      <c r="K44" s="256"/>
      <c r="L44" s="256"/>
      <c r="M44" s="256"/>
      <c r="N44" s="256"/>
      <c r="O44" s="256"/>
      <c r="P44" s="256"/>
      <c r="Q44" s="256"/>
      <c r="R44" s="256"/>
      <c r="S44" s="256"/>
      <c r="T44" s="256"/>
      <c r="U44" s="256"/>
      <c r="V44" s="256"/>
      <c r="W44" s="256"/>
    </row>
    <row r="45" spans="1:23" s="161" customFormat="1" ht="17.25" customHeight="1">
      <c r="A45" s="618" t="s">
        <v>527</v>
      </c>
      <c r="B45" s="386"/>
      <c r="C45" s="386"/>
      <c r="D45" s="386"/>
      <c r="E45" s="593"/>
      <c r="F45" s="694">
        <v>17596029</v>
      </c>
      <c r="G45" s="694">
        <v>14607538</v>
      </c>
      <c r="H45" s="256"/>
      <c r="I45" s="256"/>
      <c r="J45" s="256"/>
      <c r="K45" s="256"/>
      <c r="L45" s="256"/>
      <c r="M45" s="256"/>
      <c r="N45" s="256"/>
      <c r="O45" s="256"/>
      <c r="P45" s="256"/>
      <c r="Q45" s="256"/>
      <c r="R45" s="256"/>
      <c r="S45" s="256"/>
      <c r="T45" s="256"/>
      <c r="U45" s="256"/>
      <c r="V45" s="256"/>
      <c r="W45" s="256"/>
    </row>
    <row r="46" spans="1:23" s="161" customFormat="1" ht="17.25" customHeight="1" thickBot="1">
      <c r="A46" s="386"/>
      <c r="B46" s="386"/>
      <c r="C46" s="386"/>
      <c r="D46" s="386"/>
      <c r="E46" s="593" t="s">
        <v>808</v>
      </c>
      <c r="F46" s="700">
        <v>3499782656</v>
      </c>
      <c r="G46" s="700">
        <v>1992408410</v>
      </c>
      <c r="H46" s="256"/>
      <c r="I46" s="256"/>
      <c r="J46" s="256"/>
      <c r="K46" s="256"/>
      <c r="L46" s="256"/>
      <c r="M46" s="256"/>
      <c r="N46" s="256"/>
      <c r="O46" s="256"/>
      <c r="P46" s="256"/>
      <c r="Q46" s="256"/>
      <c r="R46" s="256"/>
      <c r="S46" s="256"/>
      <c r="T46" s="256"/>
      <c r="U46" s="256"/>
      <c r="V46" s="256"/>
      <c r="W46" s="256"/>
    </row>
    <row r="47" spans="1:23" s="161" customFormat="1" ht="10.5" customHeight="1" thickTop="1">
      <c r="A47" s="386"/>
      <c r="B47" s="386"/>
      <c r="C47" s="386"/>
      <c r="D47" s="386"/>
      <c r="E47" s="593"/>
      <c r="F47" s="701"/>
      <c r="G47" s="701"/>
      <c r="H47" s="256"/>
      <c r="I47" s="256"/>
      <c r="J47" s="256"/>
      <c r="K47" s="256"/>
      <c r="L47" s="256"/>
      <c r="M47" s="256"/>
      <c r="N47" s="256"/>
      <c r="O47" s="256"/>
      <c r="P47" s="256"/>
      <c r="Q47" s="256"/>
      <c r="R47" s="256"/>
      <c r="S47" s="256"/>
      <c r="T47" s="256"/>
      <c r="U47" s="256"/>
      <c r="V47" s="256"/>
      <c r="W47" s="256"/>
    </row>
    <row r="48" spans="1:23" s="161" customFormat="1" ht="17.25" customHeight="1">
      <c r="A48" s="387" t="s">
        <v>709</v>
      </c>
      <c r="B48" s="386"/>
      <c r="C48" s="386"/>
      <c r="D48" s="386"/>
      <c r="E48" s="619"/>
      <c r="F48" s="692"/>
      <c r="G48" s="692"/>
      <c r="H48" s="256"/>
      <c r="I48" s="256"/>
      <c r="J48" s="256"/>
      <c r="K48" s="256"/>
      <c r="L48" s="256"/>
      <c r="M48" s="256"/>
      <c r="N48" s="256"/>
      <c r="O48" s="256"/>
      <c r="P48" s="256"/>
      <c r="Q48" s="256"/>
      <c r="R48" s="256"/>
      <c r="S48" s="256"/>
      <c r="T48" s="256"/>
      <c r="U48" s="256"/>
      <c r="V48" s="256"/>
      <c r="W48" s="256"/>
    </row>
    <row r="49" spans="1:23" s="161" customFormat="1" ht="17.25" customHeight="1">
      <c r="A49" s="621" t="s">
        <v>710</v>
      </c>
      <c r="B49" s="386"/>
      <c r="C49" s="386"/>
      <c r="D49" s="386"/>
      <c r="E49" s="619"/>
      <c r="F49" s="693"/>
      <c r="G49" s="693"/>
      <c r="H49" s="256"/>
      <c r="I49" s="256"/>
      <c r="J49" s="256"/>
      <c r="K49" s="256"/>
      <c r="L49" s="256"/>
      <c r="M49" s="256"/>
      <c r="N49" s="256"/>
      <c r="O49" s="256"/>
      <c r="P49" s="256"/>
      <c r="Q49" s="256"/>
      <c r="R49" s="256"/>
      <c r="S49" s="256"/>
      <c r="T49" s="256"/>
      <c r="U49" s="256"/>
      <c r="V49" s="256"/>
      <c r="W49" s="256"/>
    </row>
    <row r="50" spans="1:23" s="161" customFormat="1" ht="17.25" customHeight="1">
      <c r="A50" s="622" t="s">
        <v>711</v>
      </c>
      <c r="B50" s="386"/>
      <c r="C50" s="386"/>
      <c r="D50" s="386"/>
      <c r="E50" s="619"/>
      <c r="F50" s="473">
        <v>1555361000</v>
      </c>
      <c r="G50" s="473">
        <v>887937320</v>
      </c>
      <c r="H50" s="256"/>
      <c r="I50" s="256"/>
      <c r="J50" s="256"/>
      <c r="K50" s="256"/>
      <c r="L50" s="256"/>
      <c r="M50" s="256"/>
      <c r="N50" s="256"/>
      <c r="O50" s="256"/>
      <c r="P50" s="256"/>
      <c r="Q50" s="256"/>
      <c r="R50" s="256"/>
      <c r="S50" s="256"/>
      <c r="T50" s="256"/>
      <c r="U50" s="256"/>
      <c r="V50" s="256"/>
      <c r="W50" s="256"/>
    </row>
    <row r="51" spans="1:23" s="161" customFormat="1" ht="17.25" customHeight="1">
      <c r="A51" s="622"/>
      <c r="B51" s="386"/>
      <c r="C51" s="386"/>
      <c r="D51" s="386"/>
      <c r="E51" s="619"/>
      <c r="F51" s="692"/>
      <c r="G51" s="692"/>
      <c r="H51" s="256"/>
      <c r="I51" s="256"/>
      <c r="J51" s="256"/>
      <c r="K51" s="256"/>
      <c r="L51" s="256"/>
      <c r="M51" s="256"/>
      <c r="N51" s="256"/>
      <c r="O51" s="256"/>
      <c r="P51" s="256"/>
      <c r="Q51" s="256"/>
      <c r="R51" s="256"/>
      <c r="S51" s="256"/>
      <c r="T51" s="256"/>
      <c r="U51" s="256"/>
      <c r="V51" s="256"/>
      <c r="W51" s="256"/>
    </row>
    <row r="52" spans="1:23" s="161" customFormat="1" ht="17.25" customHeight="1" thickBot="1">
      <c r="A52" s="623"/>
      <c r="B52" s="386"/>
      <c r="C52" s="386"/>
      <c r="D52" s="386"/>
      <c r="E52" s="593" t="s">
        <v>808</v>
      </c>
      <c r="F52" s="700">
        <v>1555361000</v>
      </c>
      <c r="G52" s="700">
        <v>887937320</v>
      </c>
      <c r="H52" s="256"/>
      <c r="I52" s="256"/>
      <c r="J52" s="256"/>
      <c r="K52" s="256"/>
      <c r="L52" s="256"/>
      <c r="M52" s="256"/>
      <c r="N52" s="256"/>
      <c r="O52" s="256"/>
      <c r="P52" s="256"/>
      <c r="Q52" s="256"/>
      <c r="R52" s="256"/>
      <c r="S52" s="256"/>
      <c r="T52" s="256"/>
      <c r="U52" s="256"/>
      <c r="V52" s="256"/>
      <c r="W52" s="256"/>
    </row>
    <row r="53" spans="1:23" s="161" customFormat="1" ht="17.25" customHeight="1" thickTop="1">
      <c r="A53" s="376" t="s">
        <v>712</v>
      </c>
      <c r="B53" s="386"/>
      <c r="C53" s="386"/>
      <c r="D53" s="386"/>
      <c r="E53" s="619"/>
      <c r="F53" s="624"/>
      <c r="G53" s="624"/>
      <c r="H53" s="256"/>
      <c r="I53" s="256"/>
      <c r="J53" s="256"/>
      <c r="K53" s="256"/>
      <c r="L53" s="256"/>
      <c r="M53" s="256"/>
      <c r="N53" s="256"/>
      <c r="O53" s="256"/>
      <c r="P53" s="256"/>
      <c r="Q53" s="256"/>
      <c r="R53" s="256"/>
      <c r="S53" s="256"/>
      <c r="T53" s="256"/>
      <c r="U53" s="256"/>
      <c r="V53" s="256"/>
      <c r="W53" s="256"/>
    </row>
    <row r="54" spans="1:23" s="161" customFormat="1" ht="26.25" customHeight="1">
      <c r="A54" s="625"/>
      <c r="B54" s="386"/>
      <c r="C54" s="386"/>
      <c r="D54" s="386"/>
      <c r="E54" s="619"/>
      <c r="F54" s="693" t="s">
        <v>405</v>
      </c>
      <c r="G54" s="693" t="s">
        <v>847</v>
      </c>
      <c r="H54" s="256"/>
      <c r="I54" s="256"/>
      <c r="J54" s="256"/>
      <c r="K54" s="256"/>
      <c r="L54" s="256"/>
      <c r="M54" s="256"/>
      <c r="N54" s="256"/>
      <c r="O54" s="256"/>
      <c r="P54" s="256"/>
      <c r="Q54" s="256"/>
      <c r="R54" s="256"/>
      <c r="S54" s="256"/>
      <c r="T54" s="256"/>
      <c r="U54" s="256"/>
      <c r="V54" s="256"/>
      <c r="W54" s="256"/>
    </row>
    <row r="55" spans="1:23" s="161" customFormat="1" ht="15" customHeight="1">
      <c r="A55" s="529" t="s">
        <v>716</v>
      </c>
      <c r="B55" s="386"/>
      <c r="C55" s="386"/>
      <c r="D55" s="386"/>
      <c r="E55" s="619"/>
      <c r="F55" s="473"/>
      <c r="G55" s="473"/>
      <c r="H55" s="256"/>
      <c r="I55" s="256"/>
      <c r="J55" s="256"/>
      <c r="K55" s="256"/>
      <c r="L55" s="256"/>
      <c r="M55" s="256"/>
      <c r="N55" s="256"/>
      <c r="O55" s="256"/>
      <c r="P55" s="256"/>
      <c r="Q55" s="256"/>
      <c r="R55" s="256"/>
      <c r="S55" s="256"/>
      <c r="T55" s="256"/>
      <c r="U55" s="256"/>
      <c r="V55" s="256"/>
      <c r="W55" s="256"/>
    </row>
    <row r="56" spans="1:23" s="161" customFormat="1">
      <c r="A56" s="487" t="s">
        <v>713</v>
      </c>
      <c r="B56" s="386"/>
      <c r="C56" s="386"/>
      <c r="D56" s="386"/>
      <c r="E56" s="619"/>
      <c r="F56" s="473">
        <v>22462854347</v>
      </c>
      <c r="G56" s="473">
        <v>22977435156</v>
      </c>
      <c r="H56" s="256"/>
      <c r="I56" s="256"/>
      <c r="J56" s="256"/>
      <c r="K56" s="256"/>
      <c r="L56" s="256"/>
      <c r="M56" s="256"/>
      <c r="N56" s="256"/>
      <c r="O56" s="256"/>
      <c r="P56" s="256"/>
      <c r="Q56" s="256"/>
      <c r="R56" s="256"/>
      <c r="S56" s="256"/>
      <c r="T56" s="256"/>
      <c r="U56" s="256"/>
      <c r="V56" s="256"/>
      <c r="W56" s="256"/>
    </row>
    <row r="57" spans="1:23" s="161" customFormat="1" ht="15" customHeight="1">
      <c r="A57" s="377" t="s">
        <v>727</v>
      </c>
      <c r="B57" s="386"/>
      <c r="C57" s="386"/>
      <c r="D57" s="386"/>
      <c r="E57" s="619"/>
      <c r="F57" s="473">
        <v>59999984326</v>
      </c>
      <c r="G57" s="473">
        <v>59981000000</v>
      </c>
      <c r="H57" s="256"/>
      <c r="I57" s="256"/>
      <c r="J57" s="256"/>
      <c r="K57" s="256"/>
      <c r="L57" s="256"/>
      <c r="M57" s="256"/>
      <c r="N57" s="256"/>
      <c r="O57" s="256"/>
      <c r="P57" s="256"/>
      <c r="Q57" s="256"/>
      <c r="R57" s="256"/>
      <c r="S57" s="256"/>
      <c r="T57" s="256"/>
      <c r="U57" s="256"/>
      <c r="V57" s="256"/>
      <c r="W57" s="256"/>
    </row>
    <row r="58" spans="1:23" s="161" customFormat="1" ht="15" customHeight="1">
      <c r="A58" s="377" t="s">
        <v>673</v>
      </c>
      <c r="B58" s="386"/>
      <c r="C58" s="386"/>
      <c r="D58" s="386"/>
      <c r="E58" s="619"/>
      <c r="F58" s="473">
        <v>11994839510</v>
      </c>
      <c r="G58" s="473">
        <v>11999450972</v>
      </c>
      <c r="H58" s="256"/>
      <c r="I58" s="256"/>
      <c r="J58" s="256"/>
      <c r="K58" s="256"/>
      <c r="L58" s="256"/>
      <c r="M58" s="256"/>
      <c r="N58" s="256"/>
      <c r="O58" s="256"/>
      <c r="P58" s="256"/>
      <c r="Q58" s="256"/>
      <c r="R58" s="256"/>
      <c r="S58" s="256"/>
      <c r="T58" s="256"/>
      <c r="U58" s="256"/>
      <c r="V58" s="256"/>
      <c r="W58" s="256"/>
    </row>
    <row r="59" spans="1:23" s="161" customFormat="1" ht="15" customHeight="1">
      <c r="A59" s="377" t="s">
        <v>182</v>
      </c>
      <c r="B59" s="386"/>
      <c r="C59" s="386"/>
      <c r="D59" s="386"/>
      <c r="E59" s="619"/>
      <c r="F59" s="473">
        <v>5409793553</v>
      </c>
      <c r="G59" s="473">
        <v>4699496819</v>
      </c>
      <c r="H59" s="256"/>
      <c r="I59" s="256"/>
      <c r="J59" s="256"/>
      <c r="K59" s="256"/>
      <c r="L59" s="256"/>
      <c r="M59" s="256"/>
      <c r="N59" s="256"/>
      <c r="O59" s="256"/>
      <c r="P59" s="256"/>
      <c r="Q59" s="256"/>
      <c r="R59" s="256"/>
      <c r="S59" s="256"/>
      <c r="T59" s="256"/>
      <c r="U59" s="256"/>
      <c r="V59" s="256"/>
      <c r="W59" s="256"/>
    </row>
    <row r="60" spans="1:23" s="161" customFormat="1" ht="15" customHeight="1">
      <c r="A60" s="377" t="s">
        <v>714</v>
      </c>
      <c r="B60" s="386"/>
      <c r="C60" s="386"/>
      <c r="D60" s="386"/>
      <c r="E60" s="619"/>
      <c r="F60" s="473">
        <v>7937569976</v>
      </c>
      <c r="G60" s="473">
        <v>7361000000</v>
      </c>
      <c r="H60" s="256"/>
      <c r="I60" s="256"/>
      <c r="J60" s="256"/>
      <c r="K60" s="256"/>
      <c r="L60" s="256"/>
      <c r="M60" s="256"/>
      <c r="N60" s="256"/>
      <c r="O60" s="256"/>
      <c r="P60" s="256"/>
      <c r="Q60" s="256"/>
      <c r="R60" s="256"/>
      <c r="S60" s="256"/>
      <c r="T60" s="256"/>
      <c r="U60" s="256"/>
      <c r="V60" s="256"/>
      <c r="W60" s="256"/>
    </row>
    <row r="61" spans="1:23" s="161" customFormat="1" ht="15" customHeight="1">
      <c r="A61" s="377" t="s">
        <v>645</v>
      </c>
      <c r="B61" s="386"/>
      <c r="C61" s="386"/>
      <c r="D61" s="386"/>
      <c r="E61" s="619"/>
      <c r="F61" s="473">
        <v>3727422319</v>
      </c>
      <c r="G61" s="473">
        <v>4083438752</v>
      </c>
      <c r="H61" s="256"/>
      <c r="I61" s="256"/>
      <c r="J61" s="256"/>
      <c r="K61" s="256"/>
      <c r="L61" s="256"/>
      <c r="M61" s="256"/>
      <c r="N61" s="256"/>
      <c r="O61" s="256"/>
      <c r="P61" s="256"/>
      <c r="Q61" s="256"/>
      <c r="R61" s="256"/>
      <c r="S61" s="256"/>
      <c r="T61" s="256"/>
      <c r="U61" s="256"/>
      <c r="V61" s="256"/>
      <c r="W61" s="256"/>
    </row>
    <row r="62" spans="1:23" s="161" customFormat="1" ht="15" customHeight="1">
      <c r="A62" s="377" t="s">
        <v>408</v>
      </c>
      <c r="B62" s="386"/>
      <c r="C62" s="386"/>
      <c r="D62" s="386"/>
      <c r="E62" s="619"/>
      <c r="F62" s="473">
        <v>749375905</v>
      </c>
      <c r="G62" s="473"/>
      <c r="H62" s="256"/>
      <c r="I62" s="256"/>
      <c r="J62" s="256"/>
      <c r="K62" s="256"/>
      <c r="L62" s="256"/>
      <c r="M62" s="256"/>
      <c r="N62" s="256"/>
      <c r="O62" s="256"/>
      <c r="P62" s="256"/>
      <c r="Q62" s="256"/>
      <c r="R62" s="256"/>
      <c r="S62" s="256"/>
      <c r="T62" s="256"/>
      <c r="U62" s="256"/>
      <c r="V62" s="256"/>
      <c r="W62" s="256"/>
    </row>
    <row r="63" spans="1:23" s="161" customFormat="1" ht="15" customHeight="1">
      <c r="A63" s="377" t="s">
        <v>564</v>
      </c>
      <c r="B63" s="386"/>
      <c r="C63" s="386"/>
      <c r="D63" s="386"/>
      <c r="E63" s="619"/>
      <c r="F63" s="473">
        <v>150000000</v>
      </c>
      <c r="G63" s="473">
        <v>438252263</v>
      </c>
      <c r="H63" s="256"/>
      <c r="I63" s="256"/>
      <c r="J63" s="256"/>
      <c r="K63" s="256"/>
      <c r="L63" s="256"/>
      <c r="M63" s="256"/>
      <c r="N63" s="256"/>
      <c r="O63" s="256"/>
      <c r="P63" s="256"/>
      <c r="Q63" s="256"/>
      <c r="R63" s="256"/>
      <c r="S63" s="256"/>
      <c r="T63" s="256"/>
      <c r="U63" s="256"/>
      <c r="V63" s="256"/>
      <c r="W63" s="256"/>
    </row>
    <row r="64" spans="1:23" s="161" customFormat="1" ht="15" customHeight="1">
      <c r="A64" s="626" t="s">
        <v>711</v>
      </c>
      <c r="B64" s="386"/>
      <c r="C64" s="386"/>
      <c r="D64" s="386"/>
      <c r="E64" s="619"/>
      <c r="F64" s="473"/>
      <c r="G64" s="473"/>
      <c r="H64" s="256"/>
      <c r="I64" s="256"/>
      <c r="J64" s="256"/>
      <c r="K64" s="256"/>
      <c r="L64" s="256"/>
      <c r="M64" s="256"/>
      <c r="N64" s="256"/>
      <c r="O64" s="256"/>
      <c r="P64" s="256"/>
      <c r="Q64" s="256"/>
      <c r="R64" s="256"/>
      <c r="S64" s="256"/>
      <c r="T64" s="256"/>
      <c r="U64" s="256"/>
      <c r="V64" s="256"/>
      <c r="W64" s="256"/>
    </row>
    <row r="65" spans="1:23" s="161" customFormat="1" ht="15" customHeight="1">
      <c r="A65" s="377" t="s">
        <v>821</v>
      </c>
      <c r="B65" s="386"/>
      <c r="C65" s="386"/>
      <c r="D65" s="386"/>
      <c r="E65" s="619"/>
      <c r="F65" s="702">
        <v>20000000000</v>
      </c>
      <c r="G65" s="702">
        <v>20000000000</v>
      </c>
      <c r="H65" s="256"/>
      <c r="I65" s="256"/>
      <c r="J65" s="256"/>
      <c r="K65" s="256"/>
      <c r="L65" s="256"/>
      <c r="M65" s="256"/>
      <c r="N65" s="256"/>
      <c r="O65" s="256"/>
      <c r="P65" s="256"/>
      <c r="Q65" s="256"/>
      <c r="R65" s="256"/>
      <c r="S65" s="256"/>
      <c r="T65" s="256"/>
      <c r="U65" s="256"/>
      <c r="V65" s="256"/>
      <c r="W65" s="256"/>
    </row>
    <row r="66" spans="1:23" s="161" customFormat="1" ht="15" customHeight="1" thickBot="1">
      <c r="A66" s="399"/>
      <c r="B66" s="386"/>
      <c r="C66" s="386"/>
      <c r="D66" s="386"/>
      <c r="E66" s="627" t="s">
        <v>808</v>
      </c>
      <c r="F66" s="528">
        <v>132431839936</v>
      </c>
      <c r="G66" s="528">
        <v>131540073962</v>
      </c>
      <c r="H66" s="256"/>
      <c r="I66" s="256"/>
      <c r="J66" s="256"/>
      <c r="K66" s="256"/>
      <c r="L66" s="256"/>
      <c r="M66" s="256"/>
      <c r="N66" s="256"/>
      <c r="O66" s="256"/>
      <c r="P66" s="256"/>
      <c r="Q66" s="256"/>
      <c r="R66" s="256"/>
      <c r="S66" s="256"/>
      <c r="T66" s="256"/>
      <c r="U66" s="256"/>
      <c r="V66" s="256"/>
      <c r="W66" s="256"/>
    </row>
    <row r="67" spans="1:23" s="161" customFormat="1" ht="15" customHeight="1" thickTop="1">
      <c r="A67" s="529" t="s">
        <v>44</v>
      </c>
      <c r="B67" s="386"/>
      <c r="C67" s="386"/>
      <c r="D67" s="386"/>
      <c r="E67" s="619"/>
      <c r="F67" s="624"/>
      <c r="G67" s="624"/>
      <c r="H67" s="256"/>
      <c r="I67" s="256"/>
      <c r="J67" s="256"/>
      <c r="K67" s="256"/>
      <c r="L67" s="256"/>
      <c r="M67" s="256"/>
      <c r="N67" s="256"/>
      <c r="O67" s="256"/>
      <c r="P67" s="256"/>
      <c r="Q67" s="256"/>
      <c r="R67" s="256"/>
      <c r="S67" s="256"/>
      <c r="T67" s="256"/>
      <c r="U67" s="256"/>
      <c r="V67" s="256"/>
      <c r="W67" s="256"/>
    </row>
    <row r="68" spans="1:23" s="161" customFormat="1" ht="15" customHeight="1">
      <c r="A68" s="626" t="s">
        <v>715</v>
      </c>
      <c r="B68" s="386"/>
      <c r="C68" s="386"/>
      <c r="D68" s="386"/>
      <c r="E68" s="619"/>
      <c r="F68" s="473">
        <v>876652105</v>
      </c>
      <c r="G68" s="473">
        <v>1726287781</v>
      </c>
      <c r="H68" s="256"/>
      <c r="I68" s="256"/>
      <c r="J68" s="256"/>
      <c r="K68" s="256"/>
      <c r="L68" s="256"/>
      <c r="M68" s="256"/>
      <c r="N68" s="256"/>
      <c r="O68" s="256"/>
      <c r="P68" s="256"/>
      <c r="Q68" s="256"/>
      <c r="R68" s="256"/>
      <c r="S68" s="256"/>
      <c r="T68" s="256"/>
      <c r="U68" s="256"/>
      <c r="V68" s="256"/>
      <c r="W68" s="256"/>
    </row>
    <row r="69" spans="1:23" s="161" customFormat="1" ht="15" customHeight="1">
      <c r="A69" s="399"/>
      <c r="B69" s="386"/>
      <c r="C69" s="386"/>
      <c r="D69" s="386"/>
      <c r="E69" s="619"/>
      <c r="F69" s="624">
        <v>876652105</v>
      </c>
      <c r="G69" s="624">
        <v>1726287781</v>
      </c>
      <c r="H69" s="256"/>
      <c r="I69" s="256"/>
      <c r="J69" s="256"/>
      <c r="K69" s="256"/>
      <c r="L69" s="256"/>
      <c r="M69" s="256"/>
      <c r="N69" s="256"/>
      <c r="O69" s="256"/>
      <c r="P69" s="256"/>
      <c r="Q69" s="256"/>
      <c r="R69" s="256"/>
      <c r="S69" s="256"/>
      <c r="T69" s="256"/>
      <c r="U69" s="256"/>
      <c r="V69" s="256"/>
      <c r="W69" s="256"/>
    </row>
    <row r="70" spans="1:23" s="161" customFormat="1" ht="15" customHeight="1" thickBot="1">
      <c r="A70" s="399"/>
      <c r="B70" s="386"/>
      <c r="C70" s="386"/>
      <c r="D70" s="386"/>
      <c r="E70" s="627" t="s">
        <v>808</v>
      </c>
      <c r="F70" s="528">
        <v>133308492041</v>
      </c>
      <c r="G70" s="528">
        <v>133266361743</v>
      </c>
      <c r="H70" s="256"/>
      <c r="I70" s="256"/>
      <c r="J70" s="256"/>
      <c r="K70" s="256"/>
      <c r="L70" s="256"/>
      <c r="M70" s="256"/>
      <c r="N70" s="256"/>
      <c r="O70" s="256"/>
      <c r="P70" s="256"/>
      <c r="Q70" s="256"/>
      <c r="R70" s="256"/>
      <c r="S70" s="256"/>
      <c r="T70" s="256"/>
      <c r="U70" s="256"/>
      <c r="V70" s="256"/>
      <c r="W70" s="256"/>
    </row>
    <row r="71" spans="1:23" s="161" customFormat="1" ht="15" customHeight="1" thickTop="1">
      <c r="A71" s="529"/>
      <c r="B71" s="386"/>
      <c r="C71" s="386"/>
      <c r="D71" s="386"/>
      <c r="E71" s="619"/>
      <c r="F71" s="624"/>
      <c r="G71" s="624"/>
      <c r="H71" s="256"/>
      <c r="I71" s="256"/>
      <c r="J71" s="256"/>
      <c r="K71" s="256"/>
      <c r="L71" s="256"/>
      <c r="M71" s="256"/>
      <c r="N71" s="256"/>
      <c r="O71" s="256"/>
      <c r="P71" s="256"/>
      <c r="Q71" s="256"/>
      <c r="R71" s="256"/>
      <c r="S71" s="256"/>
      <c r="T71" s="256"/>
      <c r="U71" s="256"/>
      <c r="V71" s="256"/>
      <c r="W71" s="256"/>
    </row>
    <row r="72" spans="1:23" s="161" customFormat="1" ht="27.75" customHeight="1">
      <c r="A72" s="387" t="s">
        <v>721</v>
      </c>
      <c r="B72" s="386"/>
      <c r="C72" s="386"/>
      <c r="D72" s="386"/>
      <c r="E72" s="593"/>
      <c r="F72" s="693" t="s">
        <v>405</v>
      </c>
      <c r="G72" s="693" t="s">
        <v>847</v>
      </c>
      <c r="H72" s="256"/>
      <c r="I72" s="256"/>
      <c r="J72" s="256"/>
      <c r="K72" s="256"/>
      <c r="L72" s="256"/>
      <c r="M72" s="256"/>
      <c r="N72" s="256"/>
      <c r="O72" s="256"/>
      <c r="P72" s="256"/>
      <c r="Q72" s="256"/>
      <c r="R72" s="256"/>
      <c r="S72" s="256"/>
      <c r="T72" s="256"/>
      <c r="U72" s="256"/>
      <c r="V72" s="256"/>
      <c r="W72" s="256"/>
    </row>
    <row r="73" spans="1:23" s="161" customFormat="1" ht="15" customHeight="1">
      <c r="A73" s="386" t="s">
        <v>717</v>
      </c>
      <c r="B73" s="386"/>
      <c r="C73" s="386"/>
      <c r="D73" s="386"/>
      <c r="E73" s="593"/>
      <c r="F73" s="694">
        <v>3434471205.5220904</v>
      </c>
      <c r="G73" s="694">
        <v>2739565892.4766359</v>
      </c>
      <c r="H73" s="256"/>
      <c r="I73" s="256"/>
      <c r="J73" s="256"/>
      <c r="K73" s="256"/>
      <c r="L73" s="256"/>
      <c r="M73" s="256"/>
      <c r="N73" s="256"/>
      <c r="O73" s="256"/>
      <c r="P73" s="256"/>
      <c r="Q73" s="256"/>
      <c r="R73" s="256"/>
      <c r="S73" s="256"/>
      <c r="T73" s="256"/>
      <c r="U73" s="256"/>
      <c r="V73" s="256"/>
      <c r="W73" s="256"/>
    </row>
    <row r="74" spans="1:23" s="161" customFormat="1" ht="15" customHeight="1">
      <c r="A74" s="386" t="s">
        <v>728</v>
      </c>
      <c r="B74" s="386"/>
      <c r="C74" s="386"/>
      <c r="D74" s="386"/>
      <c r="E74" s="593"/>
      <c r="F74" s="694">
        <v>0</v>
      </c>
      <c r="G74" s="694">
        <v>0</v>
      </c>
      <c r="H74" s="256"/>
      <c r="I74" s="256"/>
      <c r="J74" s="256"/>
      <c r="K74" s="256"/>
      <c r="L74" s="256"/>
      <c r="M74" s="256"/>
      <c r="N74" s="256"/>
      <c r="O74" s="256"/>
      <c r="P74" s="256"/>
      <c r="Q74" s="256"/>
      <c r="R74" s="256"/>
      <c r="S74" s="256"/>
      <c r="T74" s="256"/>
      <c r="U74" s="256"/>
      <c r="V74" s="256"/>
      <c r="W74" s="256"/>
    </row>
    <row r="75" spans="1:23" s="161" customFormat="1" ht="15" customHeight="1">
      <c r="A75" s="386" t="s">
        <v>718</v>
      </c>
      <c r="B75" s="386"/>
      <c r="C75" s="386"/>
      <c r="D75" s="386"/>
      <c r="E75" s="593"/>
      <c r="F75" s="694">
        <v>4276548690</v>
      </c>
      <c r="G75" s="694">
        <v>5228954739</v>
      </c>
      <c r="H75" s="256"/>
      <c r="I75" s="256"/>
      <c r="J75" s="256"/>
      <c r="K75" s="256"/>
      <c r="L75" s="256"/>
      <c r="M75" s="256"/>
      <c r="N75" s="256"/>
      <c r="O75" s="256"/>
      <c r="P75" s="256"/>
      <c r="Q75" s="256"/>
      <c r="R75" s="256"/>
      <c r="S75" s="256"/>
      <c r="T75" s="256"/>
      <c r="U75" s="256"/>
      <c r="V75" s="256"/>
      <c r="W75" s="256"/>
    </row>
    <row r="76" spans="1:23" s="161" customFormat="1" ht="15" customHeight="1">
      <c r="A76" s="386" t="s">
        <v>719</v>
      </c>
      <c r="B76" s="386"/>
      <c r="C76" s="386"/>
      <c r="D76" s="386"/>
      <c r="E76" s="593"/>
      <c r="F76" s="694">
        <v>689249740.95342946</v>
      </c>
      <c r="G76" s="694">
        <v>593189689.61842942</v>
      </c>
      <c r="H76" s="256"/>
      <c r="I76" s="256"/>
      <c r="J76" s="256"/>
      <c r="K76" s="256"/>
      <c r="L76" s="256"/>
      <c r="M76" s="256"/>
      <c r="N76" s="256"/>
      <c r="O76" s="256"/>
      <c r="P76" s="256"/>
      <c r="Q76" s="256"/>
      <c r="R76" s="256"/>
      <c r="S76" s="256"/>
      <c r="T76" s="256"/>
      <c r="U76" s="256"/>
      <c r="V76" s="256"/>
      <c r="W76" s="256"/>
    </row>
    <row r="77" spans="1:23" s="161" customFormat="1" ht="15" customHeight="1">
      <c r="A77" s="386" t="s">
        <v>720</v>
      </c>
      <c r="B77" s="386"/>
      <c r="C77" s="386"/>
      <c r="D77" s="386"/>
      <c r="E77" s="593"/>
      <c r="F77" s="694">
        <v>385460048.22495478</v>
      </c>
      <c r="G77" s="694">
        <v>641702600.14332211</v>
      </c>
      <c r="H77" s="256"/>
      <c r="I77" s="256"/>
      <c r="J77" s="256"/>
      <c r="K77" s="256"/>
      <c r="L77" s="256"/>
      <c r="M77" s="256"/>
      <c r="N77" s="256"/>
      <c r="O77" s="256"/>
      <c r="P77" s="256"/>
      <c r="Q77" s="256"/>
      <c r="R77" s="256"/>
      <c r="S77" s="256"/>
      <c r="T77" s="256"/>
      <c r="U77" s="256"/>
      <c r="V77" s="256"/>
      <c r="W77" s="256"/>
    </row>
    <row r="78" spans="1:23" s="161" customFormat="1" ht="15" customHeight="1">
      <c r="A78" s="386" t="s">
        <v>55</v>
      </c>
      <c r="B78" s="386"/>
      <c r="C78" s="386"/>
      <c r="D78" s="386"/>
      <c r="E78" s="593"/>
      <c r="F78" s="694">
        <v>3338194564</v>
      </c>
      <c r="G78" s="694">
        <v>3338194564</v>
      </c>
      <c r="H78" s="256"/>
      <c r="I78" s="256"/>
      <c r="J78" s="256"/>
      <c r="K78" s="256"/>
      <c r="L78" s="256"/>
      <c r="M78" s="256"/>
      <c r="N78" s="256"/>
      <c r="O78" s="256"/>
      <c r="P78" s="256"/>
      <c r="Q78" s="256"/>
      <c r="R78" s="256"/>
      <c r="S78" s="256"/>
      <c r="T78" s="256"/>
      <c r="U78" s="256"/>
      <c r="V78" s="256"/>
      <c r="W78" s="256"/>
    </row>
    <row r="79" spans="1:23" s="161" customFormat="1" ht="15" customHeight="1" thickBot="1">
      <c r="A79" s="386"/>
      <c r="B79" s="386"/>
      <c r="C79" s="386"/>
      <c r="D79" s="386"/>
      <c r="E79" s="593" t="s">
        <v>808</v>
      </c>
      <c r="F79" s="700">
        <v>12123924248.700476</v>
      </c>
      <c r="G79" s="700">
        <v>12541607485.238388</v>
      </c>
      <c r="H79" s="256"/>
      <c r="I79" s="256"/>
      <c r="J79" s="256"/>
      <c r="K79" s="256"/>
      <c r="L79" s="256"/>
      <c r="M79" s="256"/>
      <c r="N79" s="256"/>
      <c r="O79" s="256"/>
      <c r="P79" s="256"/>
      <c r="Q79" s="256"/>
      <c r="R79" s="256"/>
      <c r="S79" s="256"/>
      <c r="T79" s="256"/>
      <c r="U79" s="256"/>
      <c r="V79" s="256"/>
      <c r="W79" s="256"/>
    </row>
    <row r="80" spans="1:23" s="161" customFormat="1" ht="15" customHeight="1" thickTop="1">
      <c r="A80" s="376" t="s">
        <v>726</v>
      </c>
      <c r="B80" s="386"/>
      <c r="C80" s="386"/>
      <c r="D80" s="386"/>
      <c r="E80" s="619"/>
      <c r="F80" s="473"/>
      <c r="G80" s="473"/>
      <c r="H80" s="256"/>
      <c r="I80" s="256"/>
      <c r="J80" s="256"/>
      <c r="K80" s="256"/>
      <c r="L80" s="256"/>
      <c r="M80" s="256"/>
      <c r="N80" s="256"/>
      <c r="O80" s="256"/>
      <c r="P80" s="256"/>
      <c r="Q80" s="256"/>
      <c r="R80" s="256"/>
      <c r="S80" s="256"/>
      <c r="T80" s="256"/>
      <c r="U80" s="256"/>
      <c r="V80" s="256"/>
      <c r="W80" s="256"/>
    </row>
    <row r="81" spans="1:23" s="161" customFormat="1" ht="26.25" customHeight="1">
      <c r="A81" s="625"/>
      <c r="B81" s="386"/>
      <c r="C81" s="386"/>
      <c r="D81" s="386"/>
      <c r="E81" s="619"/>
      <c r="F81" s="693" t="s">
        <v>405</v>
      </c>
      <c r="G81" s="693" t="s">
        <v>370</v>
      </c>
      <c r="H81" s="256"/>
      <c r="I81" s="256"/>
      <c r="J81" s="256"/>
      <c r="K81" s="256"/>
      <c r="L81" s="256"/>
      <c r="M81" s="256"/>
      <c r="N81" s="256"/>
      <c r="O81" s="256"/>
      <c r="P81" s="256"/>
      <c r="Q81" s="256"/>
      <c r="R81" s="256"/>
      <c r="S81" s="256"/>
      <c r="T81" s="256"/>
      <c r="U81" s="256"/>
      <c r="V81" s="256"/>
      <c r="W81" s="256"/>
    </row>
    <row r="82" spans="1:23" s="161" customFormat="1" ht="15" hidden="1" customHeight="1">
      <c r="A82" s="625" t="s">
        <v>722</v>
      </c>
      <c r="B82" s="386"/>
      <c r="C82" s="386"/>
      <c r="D82" s="386"/>
      <c r="E82" s="619"/>
      <c r="F82" s="473"/>
      <c r="G82" s="473"/>
      <c r="H82" s="256"/>
      <c r="I82" s="256"/>
      <c r="J82" s="256"/>
      <c r="K82" s="256"/>
      <c r="L82" s="256"/>
      <c r="M82" s="256"/>
      <c r="N82" s="256"/>
      <c r="O82" s="256"/>
      <c r="P82" s="256"/>
      <c r="Q82" s="256"/>
      <c r="R82" s="256"/>
      <c r="S82" s="256"/>
      <c r="T82" s="256"/>
      <c r="U82" s="256"/>
      <c r="V82" s="256"/>
      <c r="W82" s="256"/>
    </row>
    <row r="83" spans="1:23" s="161" customFormat="1" ht="15" customHeight="1">
      <c r="A83" s="628" t="s">
        <v>60</v>
      </c>
      <c r="B83" s="386"/>
      <c r="C83" s="386"/>
      <c r="D83" s="386"/>
      <c r="E83" s="619"/>
      <c r="F83" s="473">
        <v>215460994.05000001</v>
      </c>
      <c r="G83" s="473">
        <v>149896674</v>
      </c>
      <c r="H83" s="256"/>
      <c r="I83" s="256"/>
      <c r="J83" s="256"/>
      <c r="K83" s="256"/>
      <c r="L83" s="256"/>
      <c r="M83" s="256"/>
      <c r="N83" s="256"/>
      <c r="O83" s="256"/>
      <c r="P83" s="256"/>
      <c r="Q83" s="256"/>
      <c r="R83" s="256"/>
      <c r="S83" s="256"/>
      <c r="T83" s="256"/>
      <c r="U83" s="256"/>
      <c r="V83" s="256"/>
      <c r="W83" s="256"/>
    </row>
    <row r="84" spans="1:23" s="161" customFormat="1" ht="15" customHeight="1">
      <c r="A84" s="628" t="s">
        <v>61</v>
      </c>
      <c r="B84" s="386"/>
      <c r="C84" s="386"/>
      <c r="D84" s="386"/>
      <c r="E84" s="619"/>
      <c r="F84" s="473">
        <v>2165615099</v>
      </c>
      <c r="G84" s="473">
        <v>1292234734.0999999</v>
      </c>
      <c r="H84" s="256"/>
      <c r="I84" s="256"/>
      <c r="J84" s="256"/>
      <c r="K84" s="256"/>
      <c r="L84" s="256"/>
      <c r="M84" s="256"/>
      <c r="N84" s="256"/>
      <c r="O84" s="256"/>
      <c r="P84" s="256"/>
      <c r="Q84" s="256"/>
      <c r="R84" s="256"/>
      <c r="S84" s="256"/>
      <c r="T84" s="256"/>
      <c r="U84" s="256"/>
      <c r="V84" s="256"/>
      <c r="W84" s="256"/>
    </row>
    <row r="85" spans="1:23" s="161" customFormat="1" ht="15" customHeight="1">
      <c r="A85" s="625" t="s">
        <v>723</v>
      </c>
      <c r="B85" s="386"/>
      <c r="C85" s="386"/>
      <c r="D85" s="386"/>
      <c r="E85" s="619"/>
      <c r="F85" s="473">
        <v>226872850</v>
      </c>
      <c r="G85" s="473">
        <v>121281112</v>
      </c>
      <c r="H85" s="256"/>
      <c r="I85" s="256"/>
      <c r="J85" s="256"/>
      <c r="K85" s="256"/>
      <c r="L85" s="256"/>
      <c r="M85" s="256"/>
      <c r="N85" s="256"/>
      <c r="O85" s="256"/>
      <c r="P85" s="256"/>
      <c r="Q85" s="256"/>
      <c r="R85" s="256"/>
      <c r="S85" s="256"/>
      <c r="T85" s="256"/>
      <c r="U85" s="256"/>
      <c r="V85" s="256"/>
      <c r="W85" s="256"/>
    </row>
    <row r="86" spans="1:23" s="161" customFormat="1" ht="15" customHeight="1">
      <c r="A86" s="628" t="s">
        <v>725</v>
      </c>
      <c r="B86" s="386"/>
      <c r="C86" s="386"/>
      <c r="D86" s="386"/>
      <c r="E86" s="619"/>
      <c r="F86" s="473">
        <v>427069225.99999917</v>
      </c>
      <c r="G86" s="473">
        <v>2924344010.0000005</v>
      </c>
      <c r="H86" s="256"/>
      <c r="I86" s="256"/>
      <c r="J86" s="256"/>
      <c r="K86" s="256"/>
      <c r="L86" s="256"/>
      <c r="M86" s="256"/>
      <c r="N86" s="256"/>
      <c r="O86" s="256"/>
      <c r="P86" s="256"/>
      <c r="Q86" s="256"/>
      <c r="R86" s="256"/>
      <c r="S86" s="256"/>
      <c r="T86" s="256"/>
      <c r="U86" s="256"/>
      <c r="V86" s="256"/>
      <c r="W86" s="256"/>
    </row>
    <row r="87" spans="1:23" s="161" customFormat="1" ht="15" customHeight="1">
      <c r="A87" s="628" t="s">
        <v>65</v>
      </c>
      <c r="B87" s="386"/>
      <c r="C87" s="386"/>
      <c r="D87" s="386"/>
      <c r="E87" s="619"/>
      <c r="F87" s="473">
        <v>5369534040</v>
      </c>
      <c r="G87" s="473">
        <v>4873589688</v>
      </c>
      <c r="H87" s="256"/>
      <c r="I87" s="256"/>
      <c r="J87" s="256"/>
      <c r="K87" s="256"/>
      <c r="L87" s="256"/>
      <c r="M87" s="256"/>
      <c r="N87" s="256"/>
      <c r="O87" s="256"/>
      <c r="P87" s="256"/>
      <c r="Q87" s="256"/>
      <c r="R87" s="256"/>
      <c r="S87" s="256"/>
      <c r="T87" s="256"/>
      <c r="U87" s="256"/>
      <c r="V87" s="256"/>
      <c r="W87" s="256"/>
    </row>
    <row r="88" spans="1:23" s="161" customFormat="1" ht="15" customHeight="1">
      <c r="A88" s="625" t="s">
        <v>724</v>
      </c>
      <c r="B88" s="386"/>
      <c r="C88" s="386"/>
      <c r="D88" s="386"/>
      <c r="E88" s="619"/>
      <c r="F88" s="473"/>
      <c r="G88" s="473"/>
      <c r="H88" s="256"/>
      <c r="I88" s="256"/>
      <c r="J88" s="256"/>
      <c r="K88" s="256"/>
      <c r="L88" s="256"/>
      <c r="M88" s="256"/>
      <c r="N88" s="256"/>
      <c r="O88" s="256"/>
      <c r="P88" s="256"/>
      <c r="Q88" s="256"/>
      <c r="R88" s="256"/>
      <c r="S88" s="256"/>
      <c r="T88" s="256"/>
      <c r="U88" s="256"/>
      <c r="V88" s="256"/>
      <c r="W88" s="256"/>
    </row>
    <row r="89" spans="1:23" s="161" customFormat="1" ht="15" customHeight="1">
      <c r="A89" s="625" t="s">
        <v>729</v>
      </c>
      <c r="B89" s="386"/>
      <c r="C89" s="386"/>
      <c r="D89" s="386"/>
      <c r="E89" s="619"/>
      <c r="F89" s="473">
        <v>83958176.5</v>
      </c>
      <c r="G89" s="473">
        <v>48390227.053131863</v>
      </c>
      <c r="H89" s="256"/>
      <c r="I89" s="256"/>
      <c r="J89" s="256"/>
      <c r="K89" s="256"/>
      <c r="L89" s="256"/>
      <c r="M89" s="256"/>
      <c r="N89" s="256"/>
      <c r="O89" s="256"/>
      <c r="P89" s="256"/>
      <c r="Q89" s="256"/>
      <c r="R89" s="256"/>
      <c r="S89" s="256"/>
      <c r="T89" s="256"/>
      <c r="U89" s="256"/>
      <c r="V89" s="256"/>
      <c r="W89" s="256"/>
    </row>
    <row r="90" spans="1:23" s="161" customFormat="1" ht="15" customHeight="1">
      <c r="A90" s="488" t="s">
        <v>529</v>
      </c>
      <c r="B90" s="386"/>
      <c r="C90" s="386"/>
      <c r="D90" s="386"/>
      <c r="E90" s="619"/>
      <c r="F90" s="473">
        <v>6355000</v>
      </c>
      <c r="G90" s="473">
        <v>2000000</v>
      </c>
      <c r="H90" s="256"/>
      <c r="I90" s="256"/>
      <c r="J90" s="256"/>
      <c r="K90" s="256"/>
      <c r="L90" s="256"/>
      <c r="M90" s="256"/>
      <c r="N90" s="256"/>
      <c r="O90" s="256"/>
      <c r="P90" s="256"/>
      <c r="Q90" s="256"/>
      <c r="R90" s="256"/>
      <c r="S90" s="256"/>
      <c r="T90" s="256"/>
      <c r="U90" s="256"/>
      <c r="V90" s="256"/>
      <c r="W90" s="256"/>
    </row>
    <row r="91" spans="1:23" s="161" customFormat="1" ht="15" customHeight="1" thickBot="1">
      <c r="A91" s="629"/>
      <c r="B91" s="386"/>
      <c r="C91" s="386"/>
      <c r="D91" s="386"/>
      <c r="E91" s="593" t="s">
        <v>808</v>
      </c>
      <c r="F91" s="528">
        <v>8494865385.5499992</v>
      </c>
      <c r="G91" s="528">
        <v>9411736445.1531315</v>
      </c>
      <c r="H91" s="256"/>
      <c r="I91" s="256"/>
      <c r="J91" s="256"/>
      <c r="K91" s="256"/>
      <c r="L91" s="256"/>
      <c r="M91" s="256"/>
      <c r="N91" s="256"/>
      <c r="O91" s="256"/>
      <c r="P91" s="256"/>
      <c r="Q91" s="256"/>
      <c r="R91" s="256"/>
      <c r="S91" s="256"/>
      <c r="T91" s="256"/>
      <c r="U91" s="256"/>
      <c r="V91" s="256"/>
      <c r="W91" s="256"/>
    </row>
    <row r="92" spans="1:23" s="161" customFormat="1" ht="15" customHeight="1" thickTop="1">
      <c r="A92" s="629"/>
      <c r="B92" s="386"/>
      <c r="C92" s="386"/>
      <c r="D92" s="386"/>
      <c r="E92" s="593"/>
      <c r="F92" s="472"/>
      <c r="G92" s="472"/>
      <c r="H92" s="256"/>
      <c r="I92" s="256"/>
      <c r="J92" s="256"/>
      <c r="K92" s="256"/>
      <c r="L92" s="256"/>
      <c r="M92" s="256"/>
      <c r="N92" s="256"/>
      <c r="O92" s="256"/>
      <c r="P92" s="256"/>
      <c r="Q92" s="256"/>
      <c r="R92" s="256"/>
      <c r="S92" s="256"/>
      <c r="T92" s="256"/>
      <c r="U92" s="256"/>
      <c r="V92" s="256"/>
      <c r="W92" s="256"/>
    </row>
    <row r="93" spans="1:23" s="161" customFormat="1" ht="15" customHeight="1">
      <c r="A93" s="376" t="s">
        <v>732</v>
      </c>
      <c r="B93" s="386"/>
      <c r="C93" s="386"/>
      <c r="D93" s="386"/>
      <c r="E93" s="593"/>
      <c r="F93" s="473"/>
      <c r="G93" s="473"/>
      <c r="H93" s="256"/>
      <c r="I93" s="256"/>
      <c r="J93" s="256"/>
      <c r="K93" s="256"/>
      <c r="L93" s="256"/>
      <c r="M93" s="256"/>
      <c r="N93" s="256"/>
      <c r="O93" s="256"/>
      <c r="P93" s="256"/>
      <c r="Q93" s="256"/>
      <c r="R93" s="256"/>
      <c r="S93" s="256"/>
      <c r="T93" s="256"/>
      <c r="U93" s="256"/>
      <c r="V93" s="256"/>
      <c r="W93" s="256"/>
    </row>
    <row r="94" spans="1:23" s="161" customFormat="1" ht="27" customHeight="1">
      <c r="A94" s="625"/>
      <c r="B94" s="386"/>
      <c r="C94" s="386"/>
      <c r="D94" s="386"/>
      <c r="E94" s="593"/>
      <c r="F94" s="693" t="s">
        <v>405</v>
      </c>
      <c r="G94" s="693" t="s">
        <v>370</v>
      </c>
      <c r="H94" s="256"/>
      <c r="I94" s="256"/>
      <c r="J94" s="256"/>
      <c r="K94" s="256"/>
      <c r="L94" s="256"/>
      <c r="M94" s="256"/>
      <c r="N94" s="256"/>
      <c r="O94" s="256"/>
      <c r="P94" s="256"/>
      <c r="Q94" s="256"/>
      <c r="R94" s="256"/>
      <c r="S94" s="256"/>
      <c r="T94" s="256"/>
      <c r="U94" s="256"/>
      <c r="V94" s="256"/>
      <c r="W94" s="256"/>
    </row>
    <row r="95" spans="1:23" s="161" customFormat="1" ht="15" customHeight="1">
      <c r="A95" s="529" t="s">
        <v>183</v>
      </c>
      <c r="B95" s="386"/>
      <c r="C95" s="386"/>
      <c r="D95" s="386"/>
      <c r="E95" s="593"/>
      <c r="F95" s="372"/>
      <c r="G95" s="372"/>
      <c r="H95" s="256"/>
      <c r="I95" s="256"/>
      <c r="J95" s="256"/>
      <c r="K95" s="256"/>
      <c r="L95" s="256"/>
      <c r="M95" s="256"/>
      <c r="N95" s="256"/>
      <c r="O95" s="256"/>
      <c r="P95" s="256"/>
      <c r="Q95" s="256"/>
      <c r="R95" s="256"/>
      <c r="S95" s="256"/>
      <c r="T95" s="256"/>
      <c r="U95" s="256"/>
      <c r="V95" s="256"/>
      <c r="W95" s="256"/>
    </row>
    <row r="96" spans="1:23" s="161" customFormat="1" ht="15" customHeight="1">
      <c r="A96" s="626" t="s">
        <v>674</v>
      </c>
      <c r="B96" s="386"/>
      <c r="C96" s="386"/>
      <c r="D96" s="386"/>
      <c r="E96" s="593"/>
      <c r="F96" s="372">
        <v>154500000</v>
      </c>
      <c r="G96" s="372">
        <v>702139580</v>
      </c>
      <c r="H96" s="256"/>
      <c r="I96" s="256"/>
      <c r="J96" s="256"/>
      <c r="K96" s="256"/>
      <c r="L96" s="256"/>
      <c r="M96" s="256"/>
      <c r="N96" s="256"/>
      <c r="O96" s="256"/>
      <c r="P96" s="256"/>
      <c r="Q96" s="256"/>
      <c r="R96" s="256"/>
      <c r="S96" s="256"/>
      <c r="T96" s="256"/>
      <c r="U96" s="256"/>
      <c r="V96" s="256"/>
      <c r="W96" s="256"/>
    </row>
    <row r="97" spans="1:23" s="161" customFormat="1" ht="15" customHeight="1">
      <c r="A97" s="377" t="s">
        <v>182</v>
      </c>
      <c r="B97" s="386"/>
      <c r="C97" s="386"/>
      <c r="D97" s="386"/>
      <c r="E97" s="619"/>
      <c r="F97" s="473">
        <v>1553056803</v>
      </c>
      <c r="G97" s="372">
        <v>1974556803</v>
      </c>
      <c r="H97" s="256"/>
      <c r="I97" s="256"/>
      <c r="J97" s="256"/>
      <c r="K97" s="256"/>
      <c r="L97" s="256"/>
      <c r="M97" s="256"/>
      <c r="N97" s="256"/>
      <c r="O97" s="256"/>
      <c r="P97" s="256"/>
      <c r="Q97" s="256"/>
      <c r="R97" s="256"/>
      <c r="S97" s="256"/>
      <c r="T97" s="256"/>
      <c r="U97" s="256"/>
      <c r="V97" s="256"/>
      <c r="W97" s="256"/>
    </row>
    <row r="98" spans="1:23" s="161" customFormat="1" ht="15" customHeight="1">
      <c r="A98" s="377" t="s">
        <v>184</v>
      </c>
      <c r="B98" s="386"/>
      <c r="C98" s="386"/>
      <c r="D98" s="386"/>
      <c r="E98" s="619"/>
      <c r="F98" s="473">
        <v>102000000</v>
      </c>
      <c r="G98" s="372">
        <v>223500000</v>
      </c>
      <c r="H98" s="256"/>
      <c r="I98" s="256"/>
      <c r="J98" s="256"/>
      <c r="K98" s="256"/>
      <c r="L98" s="256"/>
      <c r="M98" s="256"/>
      <c r="N98" s="256"/>
      <c r="O98" s="256"/>
      <c r="P98" s="256"/>
      <c r="Q98" s="256"/>
      <c r="R98" s="256"/>
      <c r="S98" s="256"/>
      <c r="T98" s="256"/>
      <c r="U98" s="256"/>
      <c r="V98" s="256"/>
      <c r="W98" s="256"/>
    </row>
    <row r="99" spans="1:23" s="161" customFormat="1" ht="15" customHeight="1">
      <c r="A99" s="377" t="s">
        <v>565</v>
      </c>
      <c r="B99" s="386"/>
      <c r="C99" s="386"/>
      <c r="D99" s="386"/>
      <c r="E99" s="619"/>
      <c r="F99" s="473">
        <v>467000000</v>
      </c>
      <c r="G99" s="372">
        <v>668000000</v>
      </c>
      <c r="H99" s="256"/>
      <c r="I99" s="256"/>
      <c r="J99" s="256"/>
      <c r="K99" s="256"/>
      <c r="L99" s="256"/>
      <c r="M99" s="256"/>
      <c r="N99" s="256"/>
      <c r="O99" s="256"/>
      <c r="P99" s="256"/>
      <c r="Q99" s="256"/>
      <c r="R99" s="256"/>
      <c r="S99" s="256"/>
      <c r="T99" s="256"/>
      <c r="U99" s="256"/>
      <c r="V99" s="256"/>
      <c r="W99" s="256"/>
    </row>
    <row r="100" spans="1:23" s="161" customFormat="1" ht="15" customHeight="1">
      <c r="A100" s="377" t="s">
        <v>571</v>
      </c>
      <c r="B100" s="386"/>
      <c r="C100" s="386"/>
      <c r="D100" s="386"/>
      <c r="E100" s="593"/>
      <c r="F100" s="372"/>
      <c r="G100" s="372">
        <v>426666668</v>
      </c>
      <c r="H100" s="256"/>
      <c r="I100" s="256"/>
      <c r="J100" s="256"/>
      <c r="K100" s="256"/>
      <c r="L100" s="256"/>
      <c r="M100" s="256"/>
      <c r="N100" s="256"/>
      <c r="O100" s="256"/>
      <c r="P100" s="256"/>
      <c r="Q100" s="256"/>
      <c r="R100" s="256"/>
      <c r="S100" s="256"/>
      <c r="T100" s="256"/>
      <c r="U100" s="256"/>
      <c r="V100" s="256"/>
      <c r="W100" s="256"/>
    </row>
    <row r="101" spans="1:23" s="161" customFormat="1" ht="15" customHeight="1">
      <c r="A101" s="377" t="s">
        <v>572</v>
      </c>
      <c r="B101" s="386"/>
      <c r="C101" s="386"/>
      <c r="D101" s="386"/>
      <c r="E101" s="619"/>
      <c r="F101" s="473">
        <v>279166689</v>
      </c>
      <c r="G101" s="372"/>
      <c r="H101" s="256"/>
      <c r="I101" s="256"/>
      <c r="J101" s="256"/>
      <c r="K101" s="256"/>
      <c r="L101" s="256"/>
      <c r="M101" s="256"/>
      <c r="N101" s="256"/>
      <c r="O101" s="256"/>
      <c r="P101" s="256"/>
      <c r="Q101" s="256"/>
      <c r="R101" s="256"/>
      <c r="S101" s="256"/>
      <c r="T101" s="256"/>
      <c r="U101" s="256"/>
      <c r="V101" s="256"/>
      <c r="W101" s="256"/>
    </row>
    <row r="102" spans="1:23" s="161" customFormat="1" ht="15" customHeight="1">
      <c r="A102" s="377" t="s">
        <v>573</v>
      </c>
      <c r="B102" s="386"/>
      <c r="C102" s="386"/>
      <c r="D102" s="386"/>
      <c r="E102" s="593"/>
      <c r="F102" s="620">
        <v>398950000</v>
      </c>
      <c r="G102" s="372">
        <v>1247316681</v>
      </c>
      <c r="H102" s="256"/>
      <c r="I102" s="256"/>
      <c r="J102" s="256"/>
      <c r="K102" s="256"/>
      <c r="L102" s="256"/>
      <c r="M102" s="256"/>
      <c r="N102" s="256"/>
      <c r="O102" s="256"/>
      <c r="P102" s="256"/>
      <c r="Q102" s="256"/>
      <c r="R102" s="256"/>
      <c r="S102" s="256"/>
      <c r="T102" s="256"/>
      <c r="U102" s="256"/>
      <c r="V102" s="256"/>
      <c r="W102" s="256"/>
    </row>
    <row r="103" spans="1:23" s="161" customFormat="1" ht="15" customHeight="1" thickBot="1">
      <c r="A103" s="630"/>
      <c r="B103" s="386"/>
      <c r="C103" s="386"/>
      <c r="D103" s="386"/>
      <c r="E103" s="631" t="s">
        <v>808</v>
      </c>
      <c r="F103" s="528">
        <v>2954673492</v>
      </c>
      <c r="G103" s="528">
        <v>5242179732</v>
      </c>
      <c r="H103" s="256"/>
      <c r="I103" s="256"/>
      <c r="J103" s="256"/>
      <c r="K103" s="256"/>
      <c r="L103" s="256"/>
      <c r="M103" s="256"/>
      <c r="N103" s="256"/>
      <c r="O103" s="256"/>
      <c r="P103" s="256"/>
      <c r="Q103" s="256"/>
      <c r="R103" s="256"/>
      <c r="S103" s="256"/>
      <c r="T103" s="256"/>
      <c r="U103" s="256"/>
      <c r="V103" s="256"/>
      <c r="W103" s="256"/>
    </row>
    <row r="104" spans="1:23" s="161" customFormat="1" ht="15" customHeight="1" thickTop="1">
      <c r="A104" s="632" t="s">
        <v>623</v>
      </c>
      <c r="B104" s="386"/>
      <c r="C104" s="386"/>
      <c r="D104" s="386"/>
      <c r="E104" s="593"/>
      <c r="F104" s="372"/>
      <c r="G104" s="372"/>
      <c r="H104" s="256"/>
      <c r="I104" s="256"/>
      <c r="J104" s="256"/>
      <c r="K104" s="256"/>
      <c r="L104" s="256"/>
      <c r="M104" s="256"/>
      <c r="N104" s="256"/>
      <c r="O104" s="256"/>
      <c r="P104" s="256"/>
      <c r="Q104" s="256"/>
      <c r="R104" s="256"/>
      <c r="S104" s="256"/>
      <c r="T104" s="256"/>
      <c r="U104" s="256"/>
      <c r="V104" s="256"/>
      <c r="W104" s="256"/>
    </row>
    <row r="105" spans="1:23" s="161" customFormat="1" ht="15" customHeight="1">
      <c r="A105" s="626" t="s">
        <v>711</v>
      </c>
      <c r="B105" s="386"/>
      <c r="C105" s="386"/>
      <c r="D105" s="386"/>
      <c r="E105" s="593"/>
      <c r="F105" s="703">
        <v>7340347512</v>
      </c>
      <c r="G105" s="703">
        <v>581568329</v>
      </c>
      <c r="H105" s="256"/>
      <c r="I105" s="256"/>
      <c r="J105" s="256"/>
      <c r="K105" s="256"/>
      <c r="L105" s="256"/>
      <c r="M105" s="256"/>
      <c r="N105" s="256"/>
      <c r="O105" s="256"/>
      <c r="P105" s="256"/>
      <c r="Q105" s="256"/>
      <c r="R105" s="256"/>
      <c r="S105" s="256"/>
      <c r="T105" s="256"/>
      <c r="U105" s="256"/>
      <c r="V105" s="256"/>
      <c r="W105" s="256"/>
    </row>
    <row r="106" spans="1:23" s="161" customFormat="1" ht="15" customHeight="1">
      <c r="A106" s="630" t="s">
        <v>808</v>
      </c>
      <c r="B106" s="386"/>
      <c r="C106" s="386"/>
      <c r="D106" s="386"/>
      <c r="E106" s="593"/>
      <c r="F106" s="472">
        <v>7340347512</v>
      </c>
      <c r="G106" s="472">
        <v>581568329</v>
      </c>
      <c r="H106" s="256"/>
      <c r="I106" s="256"/>
      <c r="J106" s="256"/>
      <c r="K106" s="256"/>
      <c r="L106" s="256"/>
      <c r="M106" s="256"/>
      <c r="N106" s="256"/>
      <c r="O106" s="256"/>
      <c r="P106" s="256"/>
      <c r="Q106" s="256"/>
      <c r="R106" s="256"/>
      <c r="S106" s="256"/>
      <c r="T106" s="256"/>
      <c r="U106" s="256"/>
      <c r="V106" s="256"/>
      <c r="W106" s="256"/>
    </row>
    <row r="107" spans="1:23" s="161" customFormat="1" ht="15" customHeight="1" thickBot="1">
      <c r="A107" s="376" t="s">
        <v>476</v>
      </c>
      <c r="B107" s="386"/>
      <c r="C107" s="386"/>
      <c r="D107" s="386"/>
      <c r="E107" s="593"/>
      <c r="F107" s="528">
        <v>10295021004</v>
      </c>
      <c r="G107" s="528">
        <v>5823748061</v>
      </c>
      <c r="H107" s="256"/>
      <c r="I107" s="256"/>
      <c r="J107" s="256"/>
      <c r="K107" s="256"/>
      <c r="L107" s="256"/>
      <c r="M107" s="256"/>
      <c r="N107" s="256"/>
      <c r="O107" s="256"/>
      <c r="P107" s="256"/>
      <c r="Q107" s="256"/>
      <c r="R107" s="256"/>
      <c r="S107" s="256"/>
      <c r="T107" s="256"/>
      <c r="U107" s="256"/>
      <c r="V107" s="256"/>
      <c r="W107" s="256"/>
    </row>
    <row r="108" spans="1:23" ht="15" thickTop="1">
      <c r="A108" s="607"/>
      <c r="B108" s="607"/>
      <c r="C108" s="607"/>
      <c r="D108" s="607"/>
      <c r="E108" s="607"/>
      <c r="F108" s="704"/>
      <c r="G108" s="704"/>
    </row>
    <row r="109" spans="1:23">
      <c r="A109" s="607"/>
      <c r="B109" s="607"/>
      <c r="C109" s="607"/>
      <c r="D109" s="607"/>
      <c r="E109" s="607"/>
      <c r="F109" s="704"/>
      <c r="G109" s="704"/>
    </row>
    <row r="110" spans="1:23">
      <c r="A110" s="607"/>
      <c r="B110" s="607"/>
      <c r="C110" s="607"/>
      <c r="D110" s="607"/>
      <c r="E110" s="607"/>
      <c r="F110" s="704"/>
      <c r="G110" s="704"/>
    </row>
    <row r="111" spans="1:23">
      <c r="A111" s="607"/>
      <c r="B111" s="607"/>
      <c r="C111" s="607"/>
      <c r="D111" s="607"/>
      <c r="E111" s="607"/>
      <c r="F111" s="704"/>
      <c r="G111" s="704"/>
    </row>
  </sheetData>
  <phoneticPr fontId="11" type="noConversion"/>
  <pageMargins left="0.72" right="0.26" top="0.51" bottom="0.56999999999999995" header="0.25" footer="0.21"/>
  <pageSetup paperSize="9" firstPageNumber="7"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sheetPr codeName="Sheet7" enableFormatConditionsCalculation="0">
    <tabColor indexed="55"/>
  </sheetPr>
  <dimension ref="A1:AC44"/>
  <sheetViews>
    <sheetView topLeftCell="D1" workbookViewId="0">
      <selection activeCell="I25" sqref="I25"/>
    </sheetView>
  </sheetViews>
  <sheetFormatPr defaultRowHeight="15" customHeight="1"/>
  <cols>
    <col min="1" max="1" width="1.7109375" style="489" customWidth="1"/>
    <col min="2" max="2" width="25" style="489" customWidth="1"/>
    <col min="3" max="3" width="13.5703125" style="498" customWidth="1"/>
    <col min="4" max="4" width="0.85546875" style="499" customWidth="1"/>
    <col min="5" max="5" width="13.140625" style="498" customWidth="1"/>
    <col min="6" max="6" width="0.7109375" style="499" customWidth="1"/>
    <col min="7" max="7" width="12.28515625" style="498" customWidth="1"/>
    <col min="8" max="8" width="0.85546875" style="499" customWidth="1"/>
    <col min="9" max="9" width="13.7109375" style="498" customWidth="1"/>
    <col min="10" max="10" width="0.85546875" style="499" hidden="1" customWidth="1"/>
    <col min="11" max="11" width="9.28515625" style="498" hidden="1" customWidth="1"/>
    <col min="12" max="12" width="2.5703125" style="499" hidden="1" customWidth="1"/>
    <col min="13" max="13" width="10.28515625" style="498" customWidth="1"/>
    <col min="14" max="14" width="0.85546875" style="499" customWidth="1"/>
    <col min="15" max="15" width="11.85546875" style="498" customWidth="1"/>
    <col min="16" max="16" width="0.85546875" style="499" customWidth="1"/>
    <col min="17" max="17" width="13.7109375" style="498" customWidth="1"/>
    <col min="18" max="18" width="0.85546875" style="499" customWidth="1"/>
    <col min="19" max="19" width="12.7109375" style="498" hidden="1" customWidth="1"/>
    <col min="20" max="20" width="0.85546875" style="499" hidden="1" customWidth="1"/>
    <col min="21" max="21" width="14.140625" style="498" customWidth="1"/>
    <col min="22" max="22" width="0.85546875" style="499" customWidth="1"/>
    <col min="23" max="23" width="7.5703125" style="498" hidden="1" customWidth="1"/>
    <col min="24" max="24" width="0.85546875" style="499" hidden="1" customWidth="1"/>
    <col min="25" max="25" width="9" style="498" hidden="1" customWidth="1"/>
    <col min="26" max="26" width="0.85546875" style="499" hidden="1" customWidth="1"/>
    <col min="27" max="27" width="14.85546875" style="498" bestFit="1" customWidth="1"/>
    <col min="28" max="28" width="15.5703125" style="498" customWidth="1"/>
    <col min="29" max="29" width="12.85546875" style="489" bestFit="1" customWidth="1"/>
    <col min="30" max="16384" width="9.140625" style="489"/>
  </cols>
  <sheetData>
    <row r="1" spans="1:28" ht="15" customHeight="1">
      <c r="A1" s="142" t="s">
        <v>733</v>
      </c>
    </row>
    <row r="2" spans="1:28" ht="15" customHeight="1">
      <c r="A2" s="142" t="s">
        <v>374</v>
      </c>
      <c r="B2" s="490"/>
    </row>
    <row r="3" spans="1:28" s="491" customFormat="1" ht="39" customHeight="1">
      <c r="B3" s="492"/>
      <c r="C3" s="773" t="s">
        <v>347</v>
      </c>
      <c r="D3" s="500"/>
      <c r="E3" s="773" t="s">
        <v>71</v>
      </c>
      <c r="F3" s="500"/>
      <c r="G3" s="773" t="s">
        <v>348</v>
      </c>
      <c r="H3" s="500"/>
      <c r="I3" s="773" t="s">
        <v>585</v>
      </c>
      <c r="J3" s="500"/>
      <c r="K3" s="773" t="s">
        <v>349</v>
      </c>
      <c r="L3" s="500"/>
      <c r="M3" s="773" t="s">
        <v>350</v>
      </c>
      <c r="N3" s="500"/>
      <c r="O3" s="773" t="s">
        <v>351</v>
      </c>
      <c r="P3" s="501"/>
      <c r="Q3" s="773" t="s">
        <v>352</v>
      </c>
      <c r="R3" s="502"/>
      <c r="S3" s="773" t="s">
        <v>353</v>
      </c>
      <c r="T3" s="500"/>
      <c r="U3" s="773" t="s">
        <v>354</v>
      </c>
      <c r="V3" s="500"/>
      <c r="W3" s="773" t="s">
        <v>355</v>
      </c>
      <c r="X3" s="500"/>
      <c r="Y3" s="773" t="s">
        <v>356</v>
      </c>
      <c r="Z3" s="502"/>
      <c r="AA3" s="773" t="s">
        <v>476</v>
      </c>
      <c r="AB3" s="503"/>
    </row>
    <row r="4" spans="1:28" s="491" customFormat="1" ht="22.5" customHeight="1">
      <c r="B4" s="495"/>
      <c r="C4" s="773"/>
      <c r="D4" s="500"/>
      <c r="E4" s="773"/>
      <c r="F4" s="500"/>
      <c r="G4" s="773"/>
      <c r="H4" s="500"/>
      <c r="I4" s="773"/>
      <c r="J4" s="500"/>
      <c r="K4" s="773"/>
      <c r="L4" s="500"/>
      <c r="M4" s="773"/>
      <c r="N4" s="500"/>
      <c r="O4" s="773"/>
      <c r="P4" s="501"/>
      <c r="Q4" s="773"/>
      <c r="R4" s="502"/>
      <c r="S4" s="773"/>
      <c r="T4" s="500"/>
      <c r="U4" s="773"/>
      <c r="V4" s="500"/>
      <c r="W4" s="773"/>
      <c r="X4" s="500"/>
      <c r="Y4" s="773"/>
      <c r="Z4" s="502"/>
      <c r="AA4" s="773"/>
      <c r="AB4" s="503"/>
    </row>
    <row r="5" spans="1:28" ht="15" customHeight="1">
      <c r="B5" s="496"/>
      <c r="C5" s="504" t="s">
        <v>844</v>
      </c>
      <c r="D5" s="505"/>
      <c r="E5" s="504" t="s">
        <v>844</v>
      </c>
      <c r="F5" s="505"/>
      <c r="G5" s="504" t="s">
        <v>844</v>
      </c>
      <c r="H5" s="505"/>
      <c r="I5" s="504" t="s">
        <v>844</v>
      </c>
      <c r="J5" s="505"/>
      <c r="K5" s="504" t="s">
        <v>844</v>
      </c>
      <c r="L5" s="505"/>
      <c r="M5" s="504" t="s">
        <v>844</v>
      </c>
      <c r="N5" s="505"/>
      <c r="O5" s="504" t="s">
        <v>844</v>
      </c>
      <c r="P5" s="505"/>
      <c r="Q5" s="504" t="s">
        <v>844</v>
      </c>
      <c r="R5" s="501"/>
      <c r="S5" s="504" t="s">
        <v>844</v>
      </c>
      <c r="T5" s="505"/>
      <c r="U5" s="504" t="s">
        <v>844</v>
      </c>
      <c r="V5" s="505"/>
      <c r="W5" s="504" t="s">
        <v>844</v>
      </c>
      <c r="X5" s="505"/>
      <c r="Y5" s="504" t="s">
        <v>844</v>
      </c>
      <c r="Z5" s="505"/>
      <c r="AA5" s="504" t="s">
        <v>844</v>
      </c>
      <c r="AB5" s="506"/>
    </row>
    <row r="6" spans="1:28" s="490" customFormat="1" ht="17.45" customHeight="1">
      <c r="B6" s="423" t="s">
        <v>357</v>
      </c>
      <c r="C6" s="507">
        <v>94598790000</v>
      </c>
      <c r="D6" s="507"/>
      <c r="E6" s="507">
        <v>7595296692</v>
      </c>
      <c r="F6" s="507"/>
      <c r="G6" s="507">
        <v>322040533</v>
      </c>
      <c r="H6" s="507"/>
      <c r="I6" s="519">
        <v>-1343970000</v>
      </c>
      <c r="J6" s="507"/>
      <c r="K6" s="507">
        <v>0</v>
      </c>
      <c r="L6" s="507"/>
      <c r="M6" s="507">
        <v>14495349</v>
      </c>
      <c r="N6" s="507"/>
      <c r="O6" s="507">
        <v>899125527</v>
      </c>
      <c r="P6" s="507"/>
      <c r="Q6" s="507">
        <v>1075641430</v>
      </c>
      <c r="R6" s="507"/>
      <c r="S6" s="507">
        <v>0</v>
      </c>
      <c r="T6" s="507"/>
      <c r="U6" s="507">
        <v>1327544584</v>
      </c>
      <c r="V6" s="507"/>
      <c r="W6" s="507">
        <v>0</v>
      </c>
      <c r="X6" s="507"/>
      <c r="Y6" s="507">
        <v>0</v>
      </c>
      <c r="Z6" s="508"/>
      <c r="AA6" s="507">
        <v>104488964115</v>
      </c>
      <c r="AB6" s="506"/>
    </row>
    <row r="7" spans="1:28" ht="17.45" customHeight="1">
      <c r="B7" s="330" t="s">
        <v>584</v>
      </c>
      <c r="C7" s="520">
        <v>0</v>
      </c>
      <c r="D7" s="520"/>
      <c r="E7" s="520">
        <v>0</v>
      </c>
      <c r="F7" s="520"/>
      <c r="G7" s="520">
        <v>0</v>
      </c>
      <c r="H7" s="520"/>
      <c r="I7" s="520">
        <v>0</v>
      </c>
      <c r="J7" s="520"/>
      <c r="K7" s="520">
        <v>0</v>
      </c>
      <c r="L7" s="520"/>
      <c r="M7" s="520">
        <v>0</v>
      </c>
      <c r="N7" s="520"/>
      <c r="O7" s="520">
        <v>0</v>
      </c>
      <c r="P7" s="520"/>
      <c r="Q7" s="520">
        <v>0</v>
      </c>
      <c r="R7" s="520"/>
      <c r="S7" s="520">
        <v>0</v>
      </c>
      <c r="T7" s="520"/>
      <c r="U7" s="520">
        <v>362468905</v>
      </c>
      <c r="V7" s="520"/>
      <c r="W7" s="520">
        <v>0</v>
      </c>
      <c r="X7" s="520"/>
      <c r="Y7" s="520">
        <v>0</v>
      </c>
      <c r="Z7" s="520"/>
      <c r="AA7" s="520">
        <v>362468905</v>
      </c>
      <c r="AB7" s="506"/>
    </row>
    <row r="8" spans="1:28" ht="17.45" hidden="1" customHeight="1">
      <c r="B8" s="330" t="s">
        <v>583</v>
      </c>
      <c r="C8" s="520"/>
      <c r="D8" s="520"/>
      <c r="E8" s="520"/>
      <c r="F8" s="520"/>
      <c r="G8" s="520">
        <v>0</v>
      </c>
      <c r="H8" s="520"/>
      <c r="I8" s="520">
        <v>0</v>
      </c>
      <c r="J8" s="520"/>
      <c r="K8" s="520"/>
      <c r="L8" s="520"/>
      <c r="M8" s="520">
        <v>0</v>
      </c>
      <c r="N8" s="520"/>
      <c r="O8" s="520">
        <v>0</v>
      </c>
      <c r="P8" s="520"/>
      <c r="Q8" s="520">
        <v>0</v>
      </c>
      <c r="R8" s="520"/>
      <c r="S8" s="520"/>
      <c r="T8" s="520"/>
      <c r="U8" s="520">
        <v>0</v>
      </c>
      <c r="V8" s="520"/>
      <c r="W8" s="520">
        <v>0</v>
      </c>
      <c r="X8" s="520"/>
      <c r="Y8" s="520">
        <v>0</v>
      </c>
      <c r="Z8" s="520"/>
      <c r="AA8" s="520">
        <v>0</v>
      </c>
      <c r="AB8" s="506"/>
    </row>
    <row r="9" spans="1:28" ht="17.45" hidden="1" customHeight="1">
      <c r="B9" s="330" t="s">
        <v>338</v>
      </c>
      <c r="C9" s="520"/>
      <c r="D9" s="520"/>
      <c r="E9" s="520">
        <v>0</v>
      </c>
      <c r="F9" s="520"/>
      <c r="G9" s="520">
        <v>0</v>
      </c>
      <c r="H9" s="520"/>
      <c r="I9" s="520">
        <v>0</v>
      </c>
      <c r="J9" s="520"/>
      <c r="K9" s="520"/>
      <c r="L9" s="520"/>
      <c r="M9" s="520">
        <v>0</v>
      </c>
      <c r="N9" s="520"/>
      <c r="O9" s="520">
        <v>0</v>
      </c>
      <c r="P9" s="520"/>
      <c r="Q9" s="520">
        <v>0</v>
      </c>
      <c r="R9" s="520"/>
      <c r="S9" s="520"/>
      <c r="T9" s="520"/>
      <c r="U9" s="520"/>
      <c r="V9" s="520"/>
      <c r="W9" s="520">
        <v>0</v>
      </c>
      <c r="X9" s="520"/>
      <c r="Y9" s="520">
        <v>0</v>
      </c>
      <c r="Z9" s="520"/>
      <c r="AA9" s="520">
        <v>0</v>
      </c>
      <c r="AB9" s="506"/>
    </row>
    <row r="10" spans="1:28" ht="17.45" hidden="1" customHeight="1">
      <c r="B10" s="330" t="s">
        <v>339</v>
      </c>
      <c r="C10" s="520">
        <v>0</v>
      </c>
      <c r="D10" s="520"/>
      <c r="E10" s="520">
        <v>0</v>
      </c>
      <c r="F10" s="520"/>
      <c r="G10" s="520">
        <v>0</v>
      </c>
      <c r="H10" s="520"/>
      <c r="I10" s="520"/>
      <c r="J10" s="520"/>
      <c r="K10" s="520"/>
      <c r="L10" s="520"/>
      <c r="M10" s="520">
        <v>0</v>
      </c>
      <c r="N10" s="520"/>
      <c r="O10" s="520">
        <v>0</v>
      </c>
      <c r="P10" s="520"/>
      <c r="Q10" s="520">
        <v>0</v>
      </c>
      <c r="R10" s="520"/>
      <c r="S10" s="520"/>
      <c r="T10" s="520"/>
      <c r="U10" s="520">
        <v>0</v>
      </c>
      <c r="V10" s="520"/>
      <c r="W10" s="520">
        <v>0</v>
      </c>
      <c r="X10" s="520"/>
      <c r="Y10" s="520">
        <v>0</v>
      </c>
      <c r="Z10" s="520"/>
      <c r="AA10" s="520">
        <v>0</v>
      </c>
      <c r="AB10" s="506"/>
    </row>
    <row r="11" spans="1:28" ht="17.45" hidden="1" customHeight="1">
      <c r="B11" s="330" t="s">
        <v>340</v>
      </c>
      <c r="C11" s="520">
        <v>0</v>
      </c>
      <c r="D11" s="520"/>
      <c r="E11" s="520"/>
      <c r="F11" s="520"/>
      <c r="G11" s="520">
        <v>0</v>
      </c>
      <c r="H11" s="520"/>
      <c r="I11" s="520"/>
      <c r="J11" s="520"/>
      <c r="K11" s="520"/>
      <c r="L11" s="520"/>
      <c r="M11" s="520"/>
      <c r="N11" s="520"/>
      <c r="O11" s="520">
        <v>0</v>
      </c>
      <c r="P11" s="520"/>
      <c r="Q11" s="520">
        <v>0</v>
      </c>
      <c r="R11" s="520"/>
      <c r="S11" s="520"/>
      <c r="T11" s="520"/>
      <c r="U11" s="520">
        <v>0</v>
      </c>
      <c r="V11" s="520"/>
      <c r="W11" s="520">
        <v>0</v>
      </c>
      <c r="X11" s="520"/>
      <c r="Y11" s="520">
        <v>0</v>
      </c>
      <c r="Z11" s="520"/>
      <c r="AA11" s="520">
        <v>0</v>
      </c>
      <c r="AB11" s="506"/>
    </row>
    <row r="12" spans="1:28" ht="17.45" hidden="1" customHeight="1">
      <c r="B12" s="330" t="s">
        <v>341</v>
      </c>
      <c r="C12" s="520">
        <v>0</v>
      </c>
      <c r="D12" s="520"/>
      <c r="E12" s="520">
        <v>0</v>
      </c>
      <c r="F12" s="520"/>
      <c r="G12" s="520">
        <v>0</v>
      </c>
      <c r="H12" s="520"/>
      <c r="I12" s="520">
        <v>0</v>
      </c>
      <c r="J12" s="520"/>
      <c r="K12" s="520">
        <v>0</v>
      </c>
      <c r="L12" s="520"/>
      <c r="M12" s="520">
        <v>0</v>
      </c>
      <c r="N12" s="520"/>
      <c r="O12" s="520">
        <v>0</v>
      </c>
      <c r="P12" s="520"/>
      <c r="Q12" s="520">
        <v>0</v>
      </c>
      <c r="R12" s="520"/>
      <c r="S12" s="520">
        <v>0</v>
      </c>
      <c r="T12" s="520"/>
      <c r="U12" s="520"/>
      <c r="V12" s="520"/>
      <c r="W12" s="520">
        <v>0</v>
      </c>
      <c r="X12" s="520"/>
      <c r="Y12" s="520">
        <v>0</v>
      </c>
      <c r="Z12" s="520"/>
      <c r="AA12" s="520">
        <v>0</v>
      </c>
      <c r="AB12" s="506"/>
    </row>
    <row r="13" spans="1:28" ht="17.45" hidden="1" customHeight="1">
      <c r="B13" s="330" t="s">
        <v>342</v>
      </c>
      <c r="C13" s="520">
        <v>0</v>
      </c>
      <c r="D13" s="520"/>
      <c r="E13" s="520">
        <v>0</v>
      </c>
      <c r="F13" s="520"/>
      <c r="G13" s="520">
        <v>0</v>
      </c>
      <c r="H13" s="520"/>
      <c r="I13" s="520">
        <v>0</v>
      </c>
      <c r="J13" s="520"/>
      <c r="K13" s="520">
        <v>0</v>
      </c>
      <c r="L13" s="520"/>
      <c r="M13" s="520">
        <v>0</v>
      </c>
      <c r="N13" s="520"/>
      <c r="O13" s="520">
        <v>0</v>
      </c>
      <c r="P13" s="520"/>
      <c r="Q13" s="520">
        <v>0</v>
      </c>
      <c r="R13" s="520"/>
      <c r="S13" s="520">
        <v>0</v>
      </c>
      <c r="T13" s="520"/>
      <c r="U13" s="520"/>
      <c r="V13" s="520"/>
      <c r="W13" s="520">
        <v>0</v>
      </c>
      <c r="X13" s="520"/>
      <c r="Y13" s="520">
        <v>0</v>
      </c>
      <c r="Z13" s="520"/>
      <c r="AA13" s="520">
        <v>0</v>
      </c>
      <c r="AB13" s="506"/>
    </row>
    <row r="14" spans="1:28" ht="17.45" hidden="1" customHeight="1">
      <c r="B14" s="330" t="s">
        <v>343</v>
      </c>
      <c r="C14" s="520">
        <v>0</v>
      </c>
      <c r="D14" s="520"/>
      <c r="E14" s="520">
        <v>0</v>
      </c>
      <c r="F14" s="520"/>
      <c r="G14" s="520"/>
      <c r="H14" s="520"/>
      <c r="I14" s="520">
        <v>0</v>
      </c>
      <c r="J14" s="520"/>
      <c r="K14" s="520"/>
      <c r="L14" s="520"/>
      <c r="M14" s="520">
        <v>0</v>
      </c>
      <c r="N14" s="520"/>
      <c r="O14" s="520"/>
      <c r="P14" s="520"/>
      <c r="Q14" s="520"/>
      <c r="R14" s="520"/>
      <c r="S14" s="520"/>
      <c r="T14" s="520"/>
      <c r="U14" s="520"/>
      <c r="V14" s="520"/>
      <c r="W14" s="520"/>
      <c r="X14" s="520"/>
      <c r="Y14" s="520"/>
      <c r="Z14" s="520"/>
      <c r="AA14" s="520">
        <v>0</v>
      </c>
      <c r="AB14" s="506"/>
    </row>
    <row r="15" spans="1:28" ht="17.45" hidden="1" customHeight="1">
      <c r="B15" s="330" t="s">
        <v>344</v>
      </c>
      <c r="C15" s="520">
        <v>0</v>
      </c>
      <c r="D15" s="520"/>
      <c r="E15" s="520">
        <v>0</v>
      </c>
      <c r="F15" s="520"/>
      <c r="G15" s="520">
        <v>0</v>
      </c>
      <c r="H15" s="520"/>
      <c r="I15" s="520">
        <v>0</v>
      </c>
      <c r="J15" s="520"/>
      <c r="K15" s="520"/>
      <c r="L15" s="520"/>
      <c r="M15" s="520">
        <v>0</v>
      </c>
      <c r="N15" s="520"/>
      <c r="O15" s="520"/>
      <c r="P15" s="520"/>
      <c r="Q15" s="520">
        <v>0</v>
      </c>
      <c r="R15" s="520"/>
      <c r="S15" s="520"/>
      <c r="T15" s="520"/>
      <c r="U15" s="520"/>
      <c r="V15" s="520"/>
      <c r="W15" s="520"/>
      <c r="X15" s="520"/>
      <c r="Y15" s="520"/>
      <c r="Z15" s="520"/>
      <c r="AA15" s="520">
        <v>0</v>
      </c>
      <c r="AB15" s="506"/>
    </row>
    <row r="16" spans="1:28" ht="17.45" hidden="1" customHeight="1">
      <c r="B16" s="330" t="s">
        <v>345</v>
      </c>
      <c r="C16" s="520">
        <v>0</v>
      </c>
      <c r="D16" s="520"/>
      <c r="E16" s="520">
        <v>0</v>
      </c>
      <c r="F16" s="520"/>
      <c r="G16" s="520">
        <v>0</v>
      </c>
      <c r="H16" s="520"/>
      <c r="I16" s="520">
        <v>0</v>
      </c>
      <c r="J16" s="520"/>
      <c r="K16" s="520"/>
      <c r="L16" s="520"/>
      <c r="M16" s="520">
        <v>0</v>
      </c>
      <c r="N16" s="520"/>
      <c r="O16" s="520">
        <v>0</v>
      </c>
      <c r="P16" s="520"/>
      <c r="Q16" s="520">
        <v>0</v>
      </c>
      <c r="R16" s="520"/>
      <c r="S16" s="520"/>
      <c r="T16" s="520"/>
      <c r="U16" s="520"/>
      <c r="V16" s="520"/>
      <c r="W16" s="520"/>
      <c r="X16" s="520"/>
      <c r="Y16" s="520"/>
      <c r="Z16" s="520"/>
      <c r="AA16" s="520">
        <v>0</v>
      </c>
      <c r="AB16" s="506"/>
    </row>
    <row r="17" spans="2:29" ht="17.45" customHeight="1">
      <c r="B17" s="330" t="s">
        <v>346</v>
      </c>
      <c r="C17" s="520"/>
      <c r="D17" s="520"/>
      <c r="E17" s="520"/>
      <c r="F17" s="520"/>
      <c r="G17" s="520">
        <v>0</v>
      </c>
      <c r="H17" s="520"/>
      <c r="I17" s="520">
        <v>0</v>
      </c>
      <c r="J17" s="520"/>
      <c r="K17" s="520">
        <v>0</v>
      </c>
      <c r="L17" s="520"/>
      <c r="M17" s="539">
        <v>-14495349</v>
      </c>
      <c r="N17" s="520"/>
      <c r="O17" s="520">
        <v>0</v>
      </c>
      <c r="P17" s="520"/>
      <c r="Q17" s="520"/>
      <c r="R17" s="520"/>
      <c r="S17" s="520">
        <v>0</v>
      </c>
      <c r="T17" s="520"/>
      <c r="U17" s="520">
        <v>0</v>
      </c>
      <c r="V17" s="520"/>
      <c r="W17" s="520"/>
      <c r="X17" s="520"/>
      <c r="Y17" s="520"/>
      <c r="Z17" s="520"/>
      <c r="AA17" s="520">
        <v>-14495349</v>
      </c>
      <c r="AB17" s="506"/>
    </row>
    <row r="18" spans="2:29" ht="3.95" customHeight="1">
      <c r="B18" s="496"/>
      <c r="C18" s="507"/>
      <c r="D18" s="507"/>
      <c r="E18" s="507"/>
      <c r="F18" s="507"/>
      <c r="G18" s="507"/>
      <c r="H18" s="507"/>
      <c r="I18" s="519"/>
      <c r="J18" s="519"/>
      <c r="K18" s="519"/>
      <c r="L18" s="519"/>
      <c r="M18" s="519"/>
      <c r="N18" s="519"/>
      <c r="O18" s="519"/>
      <c r="P18" s="519"/>
      <c r="Q18" s="519"/>
      <c r="R18" s="519"/>
      <c r="S18" s="519"/>
      <c r="T18" s="519"/>
      <c r="U18" s="519"/>
      <c r="V18" s="519"/>
      <c r="W18" s="519"/>
      <c r="X18" s="519"/>
      <c r="Y18" s="519"/>
      <c r="Z18" s="522"/>
      <c r="AA18" s="523">
        <v>0</v>
      </c>
      <c r="AB18" s="506"/>
    </row>
    <row r="19" spans="2:29" s="490" customFormat="1" ht="17.100000000000001" customHeight="1" thickBot="1">
      <c r="B19" s="423" t="s">
        <v>358</v>
      </c>
      <c r="C19" s="511">
        <v>94598790000</v>
      </c>
      <c r="D19" s="512"/>
      <c r="E19" s="511">
        <v>7595296692</v>
      </c>
      <c r="F19" s="512"/>
      <c r="G19" s="511">
        <v>322040533</v>
      </c>
      <c r="H19" s="512"/>
      <c r="I19" s="521">
        <v>-1343970000</v>
      </c>
      <c r="J19" s="524"/>
      <c r="K19" s="521">
        <v>0</v>
      </c>
      <c r="L19" s="524"/>
      <c r="M19" s="521">
        <v>0</v>
      </c>
      <c r="N19" s="524"/>
      <c r="O19" s="521">
        <v>899125527</v>
      </c>
      <c r="P19" s="524"/>
      <c r="Q19" s="521">
        <v>1075641430</v>
      </c>
      <c r="R19" s="524"/>
      <c r="S19" s="521">
        <v>0</v>
      </c>
      <c r="T19" s="524"/>
      <c r="U19" s="521">
        <v>1690013489</v>
      </c>
      <c r="V19" s="524"/>
      <c r="W19" s="521">
        <v>0</v>
      </c>
      <c r="X19" s="524"/>
      <c r="Y19" s="521">
        <v>0</v>
      </c>
      <c r="Z19" s="524"/>
      <c r="AA19" s="521">
        <v>104836937671</v>
      </c>
      <c r="AB19" s="506"/>
    </row>
    <row r="20" spans="2:29" ht="15" customHeight="1" thickTop="1">
      <c r="B20" s="496" t="s">
        <v>409</v>
      </c>
      <c r="C20" s="509">
        <v>0</v>
      </c>
      <c r="D20" s="509"/>
      <c r="E20" s="509">
        <v>0</v>
      </c>
      <c r="F20" s="509"/>
      <c r="G20" s="509">
        <v>0</v>
      </c>
      <c r="H20" s="509"/>
      <c r="I20" s="509">
        <v>0</v>
      </c>
      <c r="J20" s="509"/>
      <c r="K20" s="509">
        <v>0</v>
      </c>
      <c r="L20" s="509"/>
      <c r="M20" s="509">
        <v>0</v>
      </c>
      <c r="N20" s="509"/>
      <c r="O20" s="509">
        <v>0</v>
      </c>
      <c r="P20" s="509"/>
      <c r="Q20" s="509">
        <v>0</v>
      </c>
      <c r="R20" s="509"/>
      <c r="S20" s="509">
        <v>0</v>
      </c>
      <c r="T20" s="509"/>
      <c r="U20" s="513">
        <v>220351053</v>
      </c>
      <c r="V20" s="509"/>
      <c r="W20" s="509">
        <v>0</v>
      </c>
      <c r="X20" s="509"/>
      <c r="Y20" s="509">
        <v>0</v>
      </c>
      <c r="Z20" s="510"/>
      <c r="AA20" s="509">
        <v>220351053</v>
      </c>
      <c r="AB20" s="506"/>
    </row>
    <row r="21" spans="2:29" ht="15" customHeight="1">
      <c r="B21" s="496" t="s">
        <v>410</v>
      </c>
      <c r="C21" s="509"/>
      <c r="D21" s="509"/>
      <c r="E21" s="509"/>
      <c r="F21" s="509"/>
      <c r="G21" s="509">
        <v>0</v>
      </c>
      <c r="H21" s="509"/>
      <c r="I21" s="509">
        <v>0</v>
      </c>
      <c r="J21" s="509"/>
      <c r="K21" s="509"/>
      <c r="L21" s="509"/>
      <c r="M21" s="509">
        <v>0</v>
      </c>
      <c r="N21" s="509"/>
      <c r="O21" s="509">
        <v>0</v>
      </c>
      <c r="P21" s="509"/>
      <c r="Q21" s="509">
        <v>0</v>
      </c>
      <c r="R21" s="509"/>
      <c r="S21" s="509"/>
      <c r="T21" s="509"/>
      <c r="U21" s="509">
        <v>-13419172798</v>
      </c>
      <c r="V21" s="509"/>
      <c r="W21" s="509"/>
      <c r="X21" s="509"/>
      <c r="Y21" s="509"/>
      <c r="Z21" s="510"/>
      <c r="AA21" s="509">
        <v>-13419172798</v>
      </c>
      <c r="AB21" s="506"/>
      <c r="AC21" s="493"/>
    </row>
    <row r="22" spans="2:29" ht="15" customHeight="1">
      <c r="B22" s="496" t="s">
        <v>338</v>
      </c>
      <c r="C22" s="509"/>
      <c r="D22" s="509"/>
      <c r="E22" s="509">
        <v>0</v>
      </c>
      <c r="F22" s="509"/>
      <c r="G22" s="509">
        <v>0</v>
      </c>
      <c r="H22" s="509"/>
      <c r="I22" s="509">
        <v>0</v>
      </c>
      <c r="J22" s="509"/>
      <c r="K22" s="509"/>
      <c r="L22" s="509"/>
      <c r="M22" s="509">
        <v>0</v>
      </c>
      <c r="N22" s="509"/>
      <c r="O22" s="509">
        <v>0</v>
      </c>
      <c r="P22" s="509"/>
      <c r="Q22" s="509">
        <v>0</v>
      </c>
      <c r="R22" s="509"/>
      <c r="S22" s="509"/>
      <c r="T22" s="509"/>
      <c r="U22" s="520"/>
      <c r="V22" s="509"/>
      <c r="W22" s="509"/>
      <c r="X22" s="509"/>
      <c r="Y22" s="509"/>
      <c r="Z22" s="510"/>
      <c r="AA22" s="520">
        <v>0</v>
      </c>
      <c r="AB22" s="506"/>
      <c r="AC22" s="493"/>
    </row>
    <row r="23" spans="2:29" ht="15" customHeight="1">
      <c r="B23" s="496" t="s">
        <v>339</v>
      </c>
      <c r="C23" s="509">
        <v>0</v>
      </c>
      <c r="D23" s="509"/>
      <c r="E23" s="509">
        <v>0</v>
      </c>
      <c r="F23" s="509"/>
      <c r="G23" s="509">
        <v>0</v>
      </c>
      <c r="H23" s="509"/>
      <c r="I23" s="509">
        <v>0</v>
      </c>
      <c r="J23" s="509"/>
      <c r="K23" s="509"/>
      <c r="L23" s="509"/>
      <c r="M23" s="509">
        <v>0</v>
      </c>
      <c r="N23" s="509"/>
      <c r="O23" s="509">
        <v>0</v>
      </c>
      <c r="P23" s="509"/>
      <c r="Q23" s="509">
        <v>0</v>
      </c>
      <c r="R23" s="509"/>
      <c r="S23" s="509"/>
      <c r="T23" s="509"/>
      <c r="U23" s="509">
        <v>0</v>
      </c>
      <c r="V23" s="509"/>
      <c r="W23" s="509"/>
      <c r="X23" s="509"/>
      <c r="Y23" s="509"/>
      <c r="Z23" s="510"/>
      <c r="AA23" s="520">
        <v>0</v>
      </c>
      <c r="AB23" s="506"/>
    </row>
    <row r="24" spans="2:29" ht="15" customHeight="1">
      <c r="B24" s="496" t="s">
        <v>340</v>
      </c>
      <c r="C24" s="509">
        <v>0</v>
      </c>
      <c r="D24" s="509"/>
      <c r="E24" s="509"/>
      <c r="F24" s="509"/>
      <c r="G24" s="509">
        <v>0</v>
      </c>
      <c r="H24" s="509"/>
      <c r="I24" s="509">
        <v>0</v>
      </c>
      <c r="J24" s="509"/>
      <c r="K24" s="509"/>
      <c r="L24" s="509"/>
      <c r="M24" s="509">
        <v>0</v>
      </c>
      <c r="N24" s="509"/>
      <c r="O24" s="509">
        <v>0</v>
      </c>
      <c r="P24" s="509"/>
      <c r="Q24" s="509">
        <v>0</v>
      </c>
      <c r="R24" s="509"/>
      <c r="S24" s="509"/>
      <c r="T24" s="509"/>
      <c r="U24" s="509">
        <v>0</v>
      </c>
      <c r="V24" s="509"/>
      <c r="W24" s="509"/>
      <c r="X24" s="509"/>
      <c r="Y24" s="509"/>
      <c r="Z24" s="510"/>
      <c r="AA24" s="520">
        <v>0</v>
      </c>
      <c r="AB24" s="506"/>
    </row>
    <row r="25" spans="2:29" ht="15" customHeight="1">
      <c r="B25" s="496" t="s">
        <v>341</v>
      </c>
      <c r="C25" s="509">
        <v>0</v>
      </c>
      <c r="D25" s="509"/>
      <c r="E25" s="509">
        <v>0</v>
      </c>
      <c r="F25" s="509"/>
      <c r="G25" s="509">
        <v>0</v>
      </c>
      <c r="H25" s="509"/>
      <c r="I25" s="509">
        <v>0</v>
      </c>
      <c r="J25" s="509"/>
      <c r="K25" s="509">
        <v>0</v>
      </c>
      <c r="L25" s="509"/>
      <c r="M25" s="509">
        <v>0</v>
      </c>
      <c r="N25" s="509"/>
      <c r="O25" s="509">
        <v>0</v>
      </c>
      <c r="P25" s="509"/>
      <c r="Q25" s="509">
        <v>0</v>
      </c>
      <c r="R25" s="509"/>
      <c r="S25" s="509">
        <v>0</v>
      </c>
      <c r="T25" s="509"/>
      <c r="U25" s="520"/>
      <c r="V25" s="509"/>
      <c r="W25" s="509">
        <v>0</v>
      </c>
      <c r="X25" s="509"/>
      <c r="Y25" s="509">
        <v>0</v>
      </c>
      <c r="Z25" s="510"/>
      <c r="AA25" s="520">
        <v>0</v>
      </c>
      <c r="AB25" s="506"/>
      <c r="AC25" s="493"/>
    </row>
    <row r="26" spans="2:29" ht="15" customHeight="1">
      <c r="B26" s="496" t="s">
        <v>342</v>
      </c>
      <c r="C26" s="509">
        <v>0</v>
      </c>
      <c r="D26" s="509"/>
      <c r="E26" s="509">
        <v>0</v>
      </c>
      <c r="F26" s="509"/>
      <c r="G26" s="509">
        <v>0</v>
      </c>
      <c r="H26" s="509"/>
      <c r="I26" s="509">
        <v>0</v>
      </c>
      <c r="J26" s="509"/>
      <c r="K26" s="509">
        <v>0</v>
      </c>
      <c r="L26" s="509"/>
      <c r="M26" s="509">
        <v>0</v>
      </c>
      <c r="N26" s="509"/>
      <c r="O26" s="509">
        <v>0</v>
      </c>
      <c r="P26" s="509"/>
      <c r="Q26" s="509">
        <v>0</v>
      </c>
      <c r="R26" s="509"/>
      <c r="S26" s="509">
        <v>0</v>
      </c>
      <c r="T26" s="509"/>
      <c r="U26" s="520"/>
      <c r="V26" s="509"/>
      <c r="W26" s="509">
        <v>0</v>
      </c>
      <c r="X26" s="509"/>
      <c r="Y26" s="509">
        <v>0</v>
      </c>
      <c r="Z26" s="510"/>
      <c r="AA26" s="520">
        <v>0</v>
      </c>
      <c r="AB26" s="506"/>
    </row>
    <row r="27" spans="2:29" ht="15" customHeight="1">
      <c r="B27" s="496" t="s">
        <v>343</v>
      </c>
      <c r="C27" s="509">
        <v>0</v>
      </c>
      <c r="D27" s="509"/>
      <c r="E27" s="509">
        <v>0</v>
      </c>
      <c r="F27" s="509"/>
      <c r="G27" s="509"/>
      <c r="H27" s="509"/>
      <c r="I27" s="509">
        <v>0</v>
      </c>
      <c r="J27" s="509"/>
      <c r="K27" s="509"/>
      <c r="L27" s="509"/>
      <c r="M27" s="509">
        <v>0</v>
      </c>
      <c r="N27" s="509"/>
      <c r="O27" s="509"/>
      <c r="P27" s="509"/>
      <c r="Q27" s="509"/>
      <c r="R27" s="509"/>
      <c r="S27" s="509"/>
      <c r="T27" s="509"/>
      <c r="U27" s="520">
        <v>0</v>
      </c>
      <c r="V27" s="509"/>
      <c r="W27" s="509"/>
      <c r="X27" s="509"/>
      <c r="Y27" s="509"/>
      <c r="Z27" s="510"/>
      <c r="AA27" s="520">
        <v>0</v>
      </c>
      <c r="AB27" s="506"/>
    </row>
    <row r="28" spans="2:29" ht="15" customHeight="1">
      <c r="B28" s="496" t="s">
        <v>344</v>
      </c>
      <c r="C28" s="509">
        <v>0</v>
      </c>
      <c r="D28" s="509"/>
      <c r="E28" s="509">
        <v>0</v>
      </c>
      <c r="F28" s="509"/>
      <c r="G28" s="509">
        <v>0</v>
      </c>
      <c r="H28" s="509"/>
      <c r="I28" s="509">
        <v>0</v>
      </c>
      <c r="J28" s="509"/>
      <c r="K28" s="509"/>
      <c r="L28" s="509"/>
      <c r="M28" s="509">
        <v>0</v>
      </c>
      <c r="N28" s="509"/>
      <c r="O28" s="509">
        <v>0</v>
      </c>
      <c r="P28" s="509"/>
      <c r="Q28" s="509">
        <v>0</v>
      </c>
      <c r="R28" s="509"/>
      <c r="S28" s="509"/>
      <c r="T28" s="509"/>
      <c r="U28" s="520"/>
      <c r="V28" s="509"/>
      <c r="W28" s="509"/>
      <c r="X28" s="509"/>
      <c r="Y28" s="509"/>
      <c r="Z28" s="510"/>
      <c r="AA28" s="520">
        <v>0</v>
      </c>
      <c r="AB28" s="506"/>
    </row>
    <row r="29" spans="2:29" ht="15" customHeight="1">
      <c r="B29" s="496" t="s">
        <v>345</v>
      </c>
      <c r="C29" s="509">
        <v>0</v>
      </c>
      <c r="D29" s="509"/>
      <c r="E29" s="509">
        <v>0</v>
      </c>
      <c r="F29" s="509"/>
      <c r="G29" s="509">
        <v>0</v>
      </c>
      <c r="H29" s="509"/>
      <c r="I29" s="509">
        <v>0</v>
      </c>
      <c r="J29" s="509"/>
      <c r="K29" s="509"/>
      <c r="L29" s="509"/>
      <c r="M29" s="509">
        <v>0</v>
      </c>
      <c r="N29" s="509"/>
      <c r="O29" s="509">
        <v>0</v>
      </c>
      <c r="P29" s="509"/>
      <c r="Q29" s="509">
        <v>0</v>
      </c>
      <c r="R29" s="509"/>
      <c r="S29" s="509"/>
      <c r="T29" s="509"/>
      <c r="U29" s="520"/>
      <c r="V29" s="509"/>
      <c r="W29" s="509"/>
      <c r="X29" s="509"/>
      <c r="Y29" s="509"/>
      <c r="Z29" s="510"/>
      <c r="AA29" s="520">
        <v>0</v>
      </c>
      <c r="AB29" s="506"/>
    </row>
    <row r="30" spans="2:29" ht="17.25" customHeight="1">
      <c r="B30" s="496" t="s">
        <v>346</v>
      </c>
      <c r="C30" s="507"/>
      <c r="D30" s="507"/>
      <c r="E30" s="507"/>
      <c r="F30" s="507"/>
      <c r="G30" s="507">
        <v>0</v>
      </c>
      <c r="H30" s="507"/>
      <c r="I30" s="507">
        <v>0</v>
      </c>
      <c r="J30" s="507"/>
      <c r="K30" s="507">
        <v>0</v>
      </c>
      <c r="L30" s="507"/>
      <c r="M30" s="507">
        <v>0</v>
      </c>
      <c r="N30" s="507"/>
      <c r="O30" s="507">
        <v>0</v>
      </c>
      <c r="P30" s="507"/>
      <c r="Q30" s="520"/>
      <c r="R30" s="507"/>
      <c r="S30" s="507">
        <v>0</v>
      </c>
      <c r="T30" s="507"/>
      <c r="U30" s="507">
        <v>0</v>
      </c>
      <c r="V30" s="507"/>
      <c r="W30" s="507">
        <v>0</v>
      </c>
      <c r="X30" s="507"/>
      <c r="Y30" s="507">
        <v>0</v>
      </c>
      <c r="Z30" s="510"/>
      <c r="AA30" s="520">
        <v>0</v>
      </c>
      <c r="AB30" s="506"/>
    </row>
    <row r="31" spans="2:29" s="490" customFormat="1" ht="17.100000000000001" customHeight="1" thickBot="1">
      <c r="B31" s="423" t="s">
        <v>677</v>
      </c>
      <c r="C31" s="511">
        <v>94598790000</v>
      </c>
      <c r="D31" s="512"/>
      <c r="E31" s="511">
        <v>7595296692</v>
      </c>
      <c r="F31" s="512"/>
      <c r="G31" s="511">
        <v>322040533</v>
      </c>
      <c r="H31" s="512"/>
      <c r="I31" s="521">
        <v>-1343970000</v>
      </c>
      <c r="J31" s="512"/>
      <c r="K31" s="511">
        <v>0</v>
      </c>
      <c r="L31" s="512"/>
      <c r="M31" s="511">
        <v>0</v>
      </c>
      <c r="N31" s="512"/>
      <c r="O31" s="511">
        <v>899125527</v>
      </c>
      <c r="P31" s="512"/>
      <c r="Q31" s="511">
        <v>1075641430</v>
      </c>
      <c r="R31" s="512"/>
      <c r="S31" s="511">
        <v>0</v>
      </c>
      <c r="T31" s="512"/>
      <c r="U31" s="511">
        <v>-11508808256</v>
      </c>
      <c r="V31" s="512"/>
      <c r="W31" s="511">
        <v>0</v>
      </c>
      <c r="X31" s="512"/>
      <c r="Y31" s="511">
        <v>0</v>
      </c>
      <c r="Z31" s="512"/>
      <c r="AA31" s="511">
        <v>91638115926</v>
      </c>
      <c r="AB31" s="506"/>
    </row>
    <row r="32" spans="2:29" ht="3.95" customHeight="1" thickTop="1">
      <c r="B32" s="496"/>
      <c r="C32" s="514"/>
      <c r="D32" s="514"/>
      <c r="E32" s="514"/>
      <c r="F32" s="514"/>
      <c r="G32" s="514"/>
      <c r="H32" s="514"/>
      <c r="I32" s="514"/>
      <c r="J32" s="514"/>
      <c r="K32" s="514"/>
      <c r="L32" s="514"/>
      <c r="M32" s="514"/>
      <c r="N32" s="514"/>
      <c r="O32" s="514"/>
      <c r="P32" s="514"/>
      <c r="Q32" s="514"/>
      <c r="R32" s="514"/>
      <c r="S32" s="514"/>
      <c r="T32" s="514"/>
      <c r="U32" s="514"/>
      <c r="V32" s="514"/>
      <c r="W32" s="514"/>
      <c r="X32" s="514"/>
      <c r="Y32" s="514"/>
      <c r="Z32" s="515"/>
      <c r="AA32" s="516"/>
      <c r="AB32" s="506"/>
    </row>
    <row r="33" spans="2:28" s="494" customFormat="1" ht="15" customHeight="1">
      <c r="B33" s="497"/>
      <c r="C33" s="517"/>
      <c r="D33" s="517"/>
      <c r="E33" s="517"/>
      <c r="F33" s="517"/>
      <c r="G33" s="517"/>
      <c r="H33" s="517"/>
      <c r="I33" s="517"/>
      <c r="J33" s="517"/>
      <c r="K33" s="517"/>
      <c r="L33" s="517"/>
      <c r="M33" s="517"/>
      <c r="N33" s="517"/>
      <c r="O33" s="517"/>
      <c r="P33" s="517"/>
      <c r="Q33" s="517"/>
      <c r="R33" s="517"/>
      <c r="S33" s="517"/>
      <c r="T33" s="517"/>
      <c r="U33" s="517"/>
      <c r="V33" s="517"/>
      <c r="W33" s="517"/>
      <c r="X33" s="517"/>
      <c r="Y33" s="517"/>
      <c r="Z33" s="518"/>
      <c r="AA33" s="517"/>
      <c r="AB33" s="506"/>
    </row>
    <row r="34" spans="2:28" ht="15" customHeight="1">
      <c r="B34" s="371"/>
      <c r="AB34" s="506"/>
    </row>
    <row r="35" spans="2:28" ht="15" customHeight="1">
      <c r="B35" s="371"/>
      <c r="AB35" s="506"/>
    </row>
    <row r="36" spans="2:28" ht="15" customHeight="1">
      <c r="B36" s="371"/>
      <c r="AB36" s="506"/>
    </row>
    <row r="37" spans="2:28" ht="15" customHeight="1">
      <c r="AB37" s="506"/>
    </row>
    <row r="38" spans="2:28" ht="15" customHeight="1">
      <c r="AB38" s="506"/>
    </row>
    <row r="39" spans="2:28" ht="15" customHeight="1">
      <c r="AB39" s="506"/>
    </row>
    <row r="40" spans="2:28" ht="15" customHeight="1">
      <c r="AB40" s="506"/>
    </row>
    <row r="41" spans="2:28" ht="15" customHeight="1">
      <c r="AB41" s="506"/>
    </row>
    <row r="42" spans="2:28" ht="15" customHeight="1">
      <c r="AB42" s="506"/>
    </row>
    <row r="43" spans="2:28" ht="15" customHeight="1">
      <c r="AB43" s="506"/>
    </row>
    <row r="44" spans="2:28" ht="15" customHeight="1">
      <c r="AB44" s="506"/>
    </row>
  </sheetData>
  <mergeCells count="13">
    <mergeCell ref="O3:O4"/>
    <mergeCell ref="Q3:Q4"/>
    <mergeCell ref="AA3:AA4"/>
    <mergeCell ref="S3:S4"/>
    <mergeCell ref="U3:U4"/>
    <mergeCell ref="W3:W4"/>
    <mergeCell ref="Y3:Y4"/>
    <mergeCell ref="C3:C4"/>
    <mergeCell ref="E3:E4"/>
    <mergeCell ref="G3:G4"/>
    <mergeCell ref="I3:I4"/>
    <mergeCell ref="K3:K4"/>
    <mergeCell ref="M3:M4"/>
  </mergeCells>
  <phoneticPr fontId="11" type="noConversion"/>
  <pageMargins left="0.16" right="0.17" top="0.81" bottom="1" header="0.43" footer="0.5"/>
  <pageSetup paperSize="9" scale="95" firstPageNumber="10" orientation="landscape" useFirstPageNumber="1" verticalDpi="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sheetPr codeName="Sheet8" enableFormatConditionsCalculation="0">
    <tabColor indexed="55"/>
  </sheetPr>
  <dimension ref="A1:W101"/>
  <sheetViews>
    <sheetView topLeftCell="A57" workbookViewId="0">
      <selection activeCell="J26" sqref="J26"/>
    </sheetView>
  </sheetViews>
  <sheetFormatPr defaultRowHeight="14.25"/>
  <cols>
    <col min="1" max="1" width="28.7109375" style="324" customWidth="1"/>
    <col min="2" max="2" width="0.85546875" style="324" customWidth="1"/>
    <col min="3" max="3" width="15.5703125" style="324" customWidth="1"/>
    <col min="4" max="4" width="1.140625" style="324" customWidth="1"/>
    <col min="5" max="5" width="10.5703125" style="324" customWidth="1"/>
    <col min="6" max="6" width="17" style="324" customWidth="1"/>
    <col min="7" max="7" width="0.85546875" style="324" customWidth="1"/>
    <col min="8" max="8" width="16.42578125" style="324" customWidth="1"/>
    <col min="9" max="9" width="14.42578125" style="412" customWidth="1"/>
    <col min="10" max="10" width="13.5703125" style="412" customWidth="1"/>
    <col min="11" max="11" width="14.85546875" style="412" customWidth="1"/>
    <col min="12" max="23" width="9.140625" style="412"/>
    <col min="24" max="16384" width="9.140625" style="324"/>
  </cols>
  <sheetData>
    <row r="1" spans="1:23" s="161" customFormat="1" ht="9.75" customHeight="1">
      <c r="A1" s="142"/>
      <c r="B1" s="141"/>
      <c r="C1" s="141"/>
      <c r="D1" s="141"/>
      <c r="E1" s="373"/>
      <c r="F1" s="375"/>
      <c r="G1" s="375"/>
      <c r="H1" s="375"/>
      <c r="I1" s="256"/>
      <c r="J1" s="256"/>
      <c r="K1" s="256"/>
      <c r="L1" s="256"/>
      <c r="M1" s="256"/>
      <c r="N1" s="256"/>
      <c r="O1" s="256"/>
      <c r="P1" s="256"/>
      <c r="Q1" s="256"/>
      <c r="R1" s="256"/>
      <c r="S1" s="256"/>
      <c r="T1" s="256"/>
      <c r="U1" s="256"/>
      <c r="V1" s="256"/>
      <c r="W1" s="256"/>
    </row>
    <row r="2" spans="1:23" s="161" customFormat="1" ht="15" customHeight="1">
      <c r="A2" s="387" t="s">
        <v>375</v>
      </c>
      <c r="B2" s="386"/>
      <c r="C2" s="386"/>
      <c r="D2" s="386"/>
      <c r="E2" s="593"/>
      <c r="F2" s="611"/>
      <c r="G2" s="611"/>
      <c r="H2" s="611"/>
      <c r="I2" s="256"/>
      <c r="J2" s="256"/>
      <c r="K2" s="256"/>
      <c r="L2" s="256"/>
      <c r="M2" s="256"/>
      <c r="N2" s="256"/>
      <c r="O2" s="256"/>
      <c r="P2" s="256"/>
      <c r="Q2" s="256"/>
      <c r="R2" s="256"/>
      <c r="S2" s="256"/>
      <c r="T2" s="256"/>
      <c r="U2" s="256"/>
      <c r="V2" s="256"/>
      <c r="W2" s="256"/>
    </row>
    <row r="3" spans="1:23" s="161" customFormat="1" ht="16.5" customHeight="1" thickBot="1">
      <c r="A3" s="625"/>
      <c r="B3" s="386"/>
      <c r="C3" s="775" t="s">
        <v>639</v>
      </c>
      <c r="D3" s="775"/>
      <c r="E3" s="775"/>
      <c r="F3" s="775"/>
      <c r="G3" s="775"/>
      <c r="H3" s="775"/>
      <c r="I3" s="256"/>
      <c r="J3" s="256"/>
      <c r="K3" s="256"/>
      <c r="L3" s="256"/>
      <c r="M3" s="256"/>
      <c r="N3" s="256"/>
      <c r="O3" s="256"/>
      <c r="P3" s="256"/>
      <c r="Q3" s="256"/>
      <c r="R3" s="256"/>
      <c r="S3" s="256"/>
      <c r="T3" s="256"/>
      <c r="U3" s="256"/>
      <c r="V3" s="256"/>
      <c r="W3" s="256"/>
    </row>
    <row r="4" spans="1:23" s="161" customFormat="1" ht="20.25" customHeight="1" thickTop="1">
      <c r="A4" s="625"/>
      <c r="B4" s="386"/>
      <c r="C4" s="774" t="s">
        <v>847</v>
      </c>
      <c r="D4" s="774"/>
      <c r="E4" s="774"/>
      <c r="F4" s="774" t="s">
        <v>405</v>
      </c>
      <c r="G4" s="774"/>
      <c r="H4" s="774"/>
      <c r="I4" s="256"/>
      <c r="J4" s="256"/>
      <c r="K4" s="256"/>
      <c r="L4" s="256"/>
      <c r="M4" s="256"/>
      <c r="N4" s="256"/>
      <c r="O4" s="256"/>
      <c r="P4" s="256"/>
      <c r="Q4" s="256"/>
      <c r="R4" s="256"/>
      <c r="S4" s="256"/>
      <c r="T4" s="256"/>
      <c r="U4" s="256"/>
      <c r="V4" s="256"/>
      <c r="W4" s="256"/>
    </row>
    <row r="5" spans="1:23" s="161" customFormat="1" ht="15" customHeight="1">
      <c r="A5" s="376" t="s">
        <v>734</v>
      </c>
      <c r="B5" s="386"/>
      <c r="C5" s="535" t="s">
        <v>637</v>
      </c>
      <c r="D5" s="534"/>
      <c r="E5" s="536" t="s">
        <v>638</v>
      </c>
      <c r="F5" s="535" t="s">
        <v>637</v>
      </c>
      <c r="G5" s="535"/>
      <c r="H5" s="536" t="s">
        <v>638</v>
      </c>
      <c r="I5" s="256"/>
      <c r="J5" s="256"/>
      <c r="K5" s="256"/>
      <c r="L5" s="256"/>
      <c r="M5" s="256"/>
      <c r="N5" s="256"/>
      <c r="O5" s="256"/>
      <c r="P5" s="256"/>
      <c r="Q5" s="256"/>
      <c r="R5" s="256"/>
      <c r="S5" s="256"/>
      <c r="T5" s="256"/>
      <c r="U5" s="256"/>
      <c r="V5" s="256"/>
      <c r="W5" s="256"/>
    </row>
    <row r="6" spans="1:23" s="161" customFormat="1" ht="15" customHeight="1">
      <c r="A6" s="633" t="s">
        <v>735</v>
      </c>
      <c r="B6" s="386"/>
      <c r="C6" s="634">
        <v>31733430000</v>
      </c>
      <c r="D6" s="386"/>
      <c r="E6" s="635">
        <v>0.33545281076005307</v>
      </c>
      <c r="F6" s="634">
        <v>31733430000</v>
      </c>
      <c r="G6" s="634"/>
      <c r="H6" s="635">
        <v>0.33545281076005307</v>
      </c>
      <c r="I6" s="256"/>
      <c r="J6" s="256"/>
      <c r="K6" s="256"/>
      <c r="L6" s="256"/>
      <c r="M6" s="256"/>
      <c r="N6" s="256"/>
      <c r="O6" s="256"/>
      <c r="P6" s="256"/>
      <c r="Q6" s="256"/>
      <c r="R6" s="256"/>
      <c r="S6" s="256"/>
      <c r="T6" s="256"/>
      <c r="U6" s="256"/>
      <c r="V6" s="256"/>
      <c r="W6" s="256"/>
    </row>
    <row r="7" spans="1:23" s="161" customFormat="1" ht="15" customHeight="1">
      <c r="A7" s="625" t="s">
        <v>736</v>
      </c>
      <c r="B7" s="386"/>
      <c r="C7" s="636">
        <v>30060600000</v>
      </c>
      <c r="D7" s="386"/>
      <c r="E7" s="637">
        <v>0.31776939218778594</v>
      </c>
      <c r="F7" s="636">
        <v>30060600000</v>
      </c>
      <c r="G7" s="636"/>
      <c r="H7" s="637">
        <v>0.31776939218778594</v>
      </c>
      <c r="I7" s="256"/>
      <c r="J7" s="256"/>
      <c r="K7" s="256"/>
      <c r="L7" s="256"/>
      <c r="M7" s="256"/>
      <c r="N7" s="256"/>
      <c r="O7" s="256"/>
      <c r="P7" s="256"/>
      <c r="Q7" s="256"/>
      <c r="R7" s="256"/>
      <c r="S7" s="256"/>
      <c r="T7" s="256"/>
      <c r="U7" s="256"/>
      <c r="V7" s="256"/>
      <c r="W7" s="256"/>
    </row>
    <row r="8" spans="1:23" s="161" customFormat="1" ht="15" customHeight="1">
      <c r="A8" s="533" t="s">
        <v>737</v>
      </c>
      <c r="B8" s="386"/>
      <c r="C8" s="636">
        <v>775630000</v>
      </c>
      <c r="D8" s="386"/>
      <c r="E8" s="637">
        <v>8.1991534986864002E-3</v>
      </c>
      <c r="F8" s="636">
        <v>775630000</v>
      </c>
      <c r="G8" s="636"/>
      <c r="H8" s="637">
        <v>8.1991534986864002E-3</v>
      </c>
      <c r="I8" s="256"/>
      <c r="J8" s="256"/>
      <c r="K8" s="256"/>
      <c r="L8" s="256"/>
      <c r="M8" s="256"/>
      <c r="N8" s="256"/>
      <c r="O8" s="256"/>
      <c r="P8" s="256"/>
      <c r="Q8" s="256"/>
      <c r="R8" s="256"/>
      <c r="S8" s="256"/>
      <c r="T8" s="256"/>
      <c r="U8" s="256"/>
      <c r="V8" s="256"/>
      <c r="W8" s="256"/>
    </row>
    <row r="9" spans="1:23" s="161" customFormat="1" ht="15" customHeight="1">
      <c r="A9" s="625" t="s">
        <v>738</v>
      </c>
      <c r="B9" s="386"/>
      <c r="C9" s="636">
        <v>222010000</v>
      </c>
      <c r="D9" s="386"/>
      <c r="E9" s="637">
        <v>2.3468587706037256E-3</v>
      </c>
      <c r="F9" s="636">
        <v>222010000</v>
      </c>
      <c r="G9" s="636"/>
      <c r="H9" s="637">
        <v>2.3468587706037256E-3</v>
      </c>
      <c r="I9" s="256"/>
      <c r="J9" s="256"/>
      <c r="K9" s="256"/>
      <c r="L9" s="256"/>
      <c r="M9" s="256"/>
      <c r="N9" s="256"/>
      <c r="O9" s="256"/>
      <c r="P9" s="256"/>
      <c r="Q9" s="256"/>
      <c r="R9" s="256"/>
      <c r="S9" s="256"/>
      <c r="T9" s="256"/>
      <c r="U9" s="256"/>
      <c r="V9" s="256"/>
      <c r="W9" s="256"/>
    </row>
    <row r="10" spans="1:23" s="161" customFormat="1" ht="15" customHeight="1">
      <c r="A10" s="625" t="s">
        <v>739</v>
      </c>
      <c r="B10" s="386"/>
      <c r="C10" s="636">
        <v>675190000</v>
      </c>
      <c r="D10" s="386"/>
      <c r="E10" s="637">
        <v>7.1374063029770252E-3</v>
      </c>
      <c r="F10" s="636">
        <v>675190000</v>
      </c>
      <c r="G10" s="636"/>
      <c r="H10" s="637">
        <v>7.1374063029770252E-3</v>
      </c>
      <c r="I10" s="256"/>
      <c r="J10" s="256"/>
      <c r="K10" s="256"/>
      <c r="L10" s="256"/>
      <c r="M10" s="256"/>
      <c r="N10" s="256"/>
      <c r="O10" s="256"/>
      <c r="P10" s="256"/>
      <c r="Q10" s="256"/>
      <c r="R10" s="256"/>
      <c r="S10" s="256"/>
      <c r="T10" s="256"/>
      <c r="U10" s="256"/>
      <c r="V10" s="256"/>
      <c r="W10" s="256"/>
    </row>
    <row r="11" spans="1:23" s="161" customFormat="1" ht="15" customHeight="1">
      <c r="A11" s="625" t="s">
        <v>740</v>
      </c>
      <c r="B11" s="386"/>
      <c r="C11" s="636">
        <v>0</v>
      </c>
      <c r="D11" s="386"/>
      <c r="E11" s="637">
        <v>0</v>
      </c>
      <c r="F11" s="636">
        <v>0</v>
      </c>
      <c r="G11" s="636"/>
      <c r="H11" s="637">
        <v>0</v>
      </c>
      <c r="I11" s="256"/>
      <c r="J11" s="256"/>
      <c r="K11" s="256"/>
      <c r="L11" s="256"/>
      <c r="M11" s="256"/>
      <c r="N11" s="256"/>
      <c r="O11" s="256"/>
      <c r="P11" s="256"/>
      <c r="Q11" s="256"/>
      <c r="R11" s="256"/>
      <c r="S11" s="256"/>
      <c r="T11" s="256"/>
      <c r="U11" s="256"/>
      <c r="V11" s="256"/>
      <c r="W11" s="256"/>
    </row>
    <row r="12" spans="1:23" s="161" customFormat="1" ht="15" customHeight="1">
      <c r="A12" s="376" t="s">
        <v>741</v>
      </c>
      <c r="B12" s="386"/>
      <c r="C12" s="634">
        <v>61465360000</v>
      </c>
      <c r="D12" s="387"/>
      <c r="E12" s="635">
        <v>0.64974784561197874</v>
      </c>
      <c r="F12" s="634">
        <v>61465360000</v>
      </c>
      <c r="G12" s="634"/>
      <c r="H12" s="635">
        <v>0.64974784561197874</v>
      </c>
      <c r="I12" s="256"/>
      <c r="J12" s="256"/>
      <c r="K12" s="256"/>
      <c r="L12" s="256"/>
      <c r="M12" s="256"/>
      <c r="N12" s="256"/>
      <c r="O12" s="256"/>
      <c r="P12" s="256"/>
      <c r="Q12" s="256"/>
      <c r="R12" s="256"/>
      <c r="S12" s="256"/>
      <c r="T12" s="256"/>
      <c r="U12" s="256"/>
      <c r="V12" s="256"/>
      <c r="W12" s="256"/>
    </row>
    <row r="13" spans="1:23" s="161" customFormat="1" ht="15" customHeight="1">
      <c r="A13" s="638" t="s">
        <v>742</v>
      </c>
      <c r="B13" s="386"/>
      <c r="C13" s="639">
        <v>16801910000</v>
      </c>
      <c r="D13" s="386"/>
      <c r="E13" s="637">
        <v>0.17761231406871061</v>
      </c>
      <c r="F13" s="639">
        <v>16801910000</v>
      </c>
      <c r="G13" s="639"/>
      <c r="H13" s="637">
        <v>0.17761231406871061</v>
      </c>
      <c r="I13" s="256"/>
      <c r="J13" s="256"/>
      <c r="K13" s="256"/>
      <c r="L13" s="256"/>
      <c r="M13" s="256"/>
      <c r="N13" s="256"/>
      <c r="O13" s="256"/>
      <c r="P13" s="256"/>
      <c r="Q13" s="256"/>
      <c r="R13" s="256"/>
      <c r="S13" s="256"/>
      <c r="T13" s="256"/>
      <c r="U13" s="256"/>
      <c r="V13" s="256"/>
      <c r="W13" s="256"/>
    </row>
    <row r="14" spans="1:23" s="161" customFormat="1" ht="15" customHeight="1">
      <c r="A14" s="533" t="s">
        <v>730</v>
      </c>
      <c r="B14" s="386"/>
      <c r="C14" s="636">
        <v>5280000000</v>
      </c>
      <c r="D14" s="386"/>
      <c r="E14" s="637">
        <v>5.5814667396908567E-2</v>
      </c>
      <c r="F14" s="640">
        <v>1338000000</v>
      </c>
      <c r="G14" s="640"/>
      <c r="H14" s="637">
        <v>1.4143944124443876E-2</v>
      </c>
      <c r="I14" s="256"/>
      <c r="J14" s="256"/>
      <c r="K14" s="256"/>
      <c r="L14" s="256"/>
      <c r="M14" s="256"/>
      <c r="N14" s="256"/>
      <c r="O14" s="256"/>
      <c r="P14" s="256"/>
      <c r="Q14" s="256"/>
      <c r="R14" s="256"/>
      <c r="S14" s="256"/>
      <c r="T14" s="256"/>
      <c r="U14" s="256"/>
      <c r="V14" s="256"/>
      <c r="W14" s="256"/>
    </row>
    <row r="15" spans="1:23" s="161" customFormat="1" ht="15" customHeight="1">
      <c r="A15" s="533" t="s">
        <v>359</v>
      </c>
      <c r="B15" s="386"/>
      <c r="C15" s="636">
        <v>429700000</v>
      </c>
      <c r="D15" s="386"/>
      <c r="E15" s="637">
        <v>4.5423413978128054E-3</v>
      </c>
      <c r="F15" s="640">
        <v>812700000</v>
      </c>
      <c r="G15" s="640"/>
      <c r="H15" s="637">
        <v>8.5910189760355291E-3</v>
      </c>
      <c r="I15" s="256"/>
      <c r="J15" s="256"/>
      <c r="K15" s="256"/>
      <c r="L15" s="256"/>
      <c r="M15" s="256"/>
      <c r="N15" s="256"/>
      <c r="O15" s="256"/>
      <c r="P15" s="256"/>
      <c r="Q15" s="256"/>
      <c r="R15" s="256"/>
      <c r="S15" s="256"/>
      <c r="T15" s="256"/>
      <c r="U15" s="256"/>
      <c r="V15" s="256"/>
      <c r="W15" s="256"/>
    </row>
    <row r="16" spans="1:23" s="161" customFormat="1" ht="15" customHeight="1">
      <c r="A16" s="533" t="s">
        <v>731</v>
      </c>
      <c r="B16" s="386"/>
      <c r="C16" s="636">
        <v>210000</v>
      </c>
      <c r="D16" s="386"/>
      <c r="E16" s="637">
        <v>2.2199015441952269E-6</v>
      </c>
      <c r="F16" s="640">
        <v>210000</v>
      </c>
      <c r="G16" s="640"/>
      <c r="H16" s="637">
        <v>2.2199015441952269E-6</v>
      </c>
      <c r="I16" s="256"/>
      <c r="J16" s="256"/>
      <c r="K16" s="256"/>
      <c r="L16" s="256"/>
      <c r="M16" s="256"/>
      <c r="N16" s="256"/>
      <c r="O16" s="256"/>
      <c r="P16" s="256"/>
      <c r="Q16" s="256"/>
      <c r="R16" s="256"/>
      <c r="S16" s="256"/>
      <c r="T16" s="256"/>
      <c r="U16" s="256"/>
      <c r="V16" s="256"/>
      <c r="W16" s="256"/>
    </row>
    <row r="17" spans="1:23" s="161" customFormat="1" ht="15" customHeight="1">
      <c r="A17" s="533" t="s">
        <v>640</v>
      </c>
      <c r="B17" s="386"/>
      <c r="C17" s="636">
        <v>11092000000</v>
      </c>
      <c r="D17" s="386"/>
      <c r="E17" s="637">
        <v>0.11725308537244504</v>
      </c>
      <c r="F17" s="640">
        <v>14249000000</v>
      </c>
      <c r="G17" s="640"/>
      <c r="H17" s="637">
        <v>0.15062560525351329</v>
      </c>
      <c r="I17" s="256"/>
      <c r="J17" s="256"/>
      <c r="K17" s="256"/>
      <c r="L17" s="256"/>
      <c r="M17" s="256"/>
      <c r="N17" s="256"/>
      <c r="O17" s="256"/>
      <c r="P17" s="256"/>
      <c r="Q17" s="256"/>
      <c r="R17" s="256"/>
      <c r="S17" s="256"/>
      <c r="T17" s="256"/>
      <c r="U17" s="256"/>
      <c r="V17" s="256"/>
      <c r="W17" s="256"/>
    </row>
    <row r="18" spans="1:23" s="161" customFormat="1" ht="15" customHeight="1">
      <c r="A18" s="625" t="s">
        <v>741</v>
      </c>
      <c r="B18" s="386"/>
      <c r="C18" s="641">
        <v>44663450000</v>
      </c>
      <c r="D18" s="386"/>
      <c r="E18" s="637">
        <v>0.47213553154326815</v>
      </c>
      <c r="F18" s="641">
        <v>44663450000</v>
      </c>
      <c r="G18" s="641"/>
      <c r="H18" s="637">
        <v>0.47213553154326815</v>
      </c>
      <c r="I18" s="256"/>
      <c r="J18" s="256"/>
      <c r="K18" s="256"/>
      <c r="L18" s="256"/>
      <c r="M18" s="256"/>
      <c r="N18" s="256"/>
      <c r="O18" s="256"/>
      <c r="P18" s="256"/>
      <c r="Q18" s="256"/>
      <c r="R18" s="256"/>
      <c r="S18" s="256"/>
      <c r="T18" s="256"/>
      <c r="U18" s="256"/>
      <c r="V18" s="256"/>
      <c r="W18" s="256"/>
    </row>
    <row r="19" spans="1:23" s="161" customFormat="1" ht="15" customHeight="1">
      <c r="A19" s="376" t="s">
        <v>743</v>
      </c>
      <c r="B19" s="387"/>
      <c r="C19" s="642">
        <v>1400000000</v>
      </c>
      <c r="D19" s="387"/>
      <c r="E19" s="635">
        <v>1.479934362796818E-2</v>
      </c>
      <c r="F19" s="642">
        <v>1400000000</v>
      </c>
      <c r="G19" s="642"/>
      <c r="H19" s="635">
        <v>1.479934362796818E-2</v>
      </c>
      <c r="I19" s="256"/>
      <c r="J19" s="256"/>
      <c r="K19" s="256"/>
      <c r="L19" s="256"/>
      <c r="M19" s="256"/>
      <c r="N19" s="256"/>
      <c r="O19" s="256"/>
      <c r="P19" s="256"/>
      <c r="Q19" s="256"/>
      <c r="R19" s="256"/>
      <c r="S19" s="256"/>
      <c r="T19" s="256"/>
      <c r="U19" s="256"/>
      <c r="V19" s="256"/>
      <c r="W19" s="256"/>
    </row>
    <row r="20" spans="1:23" s="161" customFormat="1" ht="15" customHeight="1">
      <c r="A20" s="625"/>
      <c r="B20" s="386"/>
      <c r="C20" s="639"/>
      <c r="D20" s="386"/>
      <c r="E20" s="637"/>
      <c r="F20" s="625"/>
      <c r="G20" s="625"/>
      <c r="H20" s="625"/>
      <c r="I20" s="256"/>
      <c r="J20" s="256"/>
      <c r="K20" s="256"/>
      <c r="L20" s="256"/>
      <c r="M20" s="256"/>
      <c r="N20" s="256"/>
      <c r="O20" s="256"/>
      <c r="P20" s="256"/>
      <c r="Q20" s="256"/>
      <c r="R20" s="256"/>
      <c r="S20" s="256"/>
      <c r="T20" s="256"/>
      <c r="U20" s="256"/>
      <c r="V20" s="256"/>
      <c r="W20" s="256"/>
    </row>
    <row r="21" spans="1:23" s="161" customFormat="1" ht="15" customHeight="1" thickBot="1">
      <c r="A21" s="625"/>
      <c r="B21" s="386"/>
      <c r="C21" s="643">
        <v>94598790000</v>
      </c>
      <c r="D21" s="386"/>
      <c r="E21" s="644">
        <v>1</v>
      </c>
      <c r="F21" s="643">
        <v>94598790000</v>
      </c>
      <c r="G21" s="643"/>
      <c r="H21" s="644">
        <v>1</v>
      </c>
      <c r="I21" s="256"/>
      <c r="J21" s="256"/>
      <c r="K21" s="256"/>
      <c r="L21" s="256"/>
      <c r="M21" s="256"/>
      <c r="N21" s="256"/>
      <c r="O21" s="256"/>
      <c r="P21" s="256"/>
      <c r="Q21" s="256"/>
      <c r="R21" s="256"/>
      <c r="S21" s="256"/>
      <c r="T21" s="256"/>
      <c r="U21" s="256"/>
      <c r="V21" s="256"/>
      <c r="W21" s="256"/>
    </row>
    <row r="22" spans="1:23" s="161" customFormat="1" ht="7.5" customHeight="1" thickTop="1">
      <c r="A22" s="629"/>
      <c r="B22" s="386"/>
      <c r="C22" s="386"/>
      <c r="D22" s="386"/>
      <c r="E22" s="593"/>
      <c r="F22" s="611"/>
      <c r="G22" s="611"/>
      <c r="H22" s="611"/>
      <c r="I22" s="256"/>
      <c r="J22" s="256"/>
      <c r="K22" s="256"/>
      <c r="L22" s="256"/>
      <c r="M22" s="256"/>
      <c r="N22" s="256"/>
      <c r="O22" s="256"/>
      <c r="P22" s="256"/>
      <c r="Q22" s="256"/>
      <c r="R22" s="256"/>
      <c r="S22" s="256"/>
      <c r="T22" s="256"/>
      <c r="U22" s="256"/>
      <c r="V22" s="256"/>
      <c r="W22" s="256"/>
    </row>
    <row r="23" spans="1:23" s="161" customFormat="1" ht="19.5" customHeight="1">
      <c r="A23" s="387" t="s">
        <v>477</v>
      </c>
      <c r="B23" s="386"/>
      <c r="C23" s="386"/>
      <c r="D23" s="386"/>
      <c r="E23" s="386"/>
      <c r="F23" s="386"/>
      <c r="G23" s="386"/>
      <c r="H23" s="386"/>
      <c r="I23" s="256"/>
      <c r="J23" s="256"/>
      <c r="K23" s="256"/>
      <c r="L23" s="256"/>
      <c r="M23" s="256"/>
      <c r="N23" s="256"/>
      <c r="O23" s="256"/>
      <c r="P23" s="256"/>
      <c r="Q23" s="256"/>
      <c r="R23" s="256"/>
      <c r="S23" s="256"/>
      <c r="T23" s="256"/>
      <c r="U23" s="256"/>
      <c r="V23" s="256"/>
      <c r="W23" s="256"/>
    </row>
    <row r="24" spans="1:23" s="161" customFormat="1" ht="25.5" customHeight="1">
      <c r="A24" s="387" t="s">
        <v>478</v>
      </c>
      <c r="B24" s="386"/>
      <c r="C24" s="386"/>
      <c r="D24" s="386"/>
      <c r="E24" s="386"/>
      <c r="F24" s="705" t="s">
        <v>412</v>
      </c>
      <c r="G24" s="693"/>
      <c r="H24" s="705" t="s">
        <v>411</v>
      </c>
      <c r="I24" s="256"/>
      <c r="J24" s="256"/>
      <c r="K24" s="256"/>
      <c r="L24" s="256"/>
      <c r="M24" s="256"/>
      <c r="N24" s="256"/>
      <c r="O24" s="256"/>
      <c r="P24" s="256"/>
      <c r="Q24" s="256"/>
      <c r="R24" s="256"/>
      <c r="S24" s="256"/>
      <c r="T24" s="256"/>
      <c r="U24" s="256"/>
      <c r="V24" s="256"/>
      <c r="W24" s="256"/>
    </row>
    <row r="25" spans="1:23" s="161" customFormat="1" ht="15.75" customHeight="1">
      <c r="A25" s="618" t="s">
        <v>479</v>
      </c>
      <c r="B25" s="386"/>
      <c r="C25" s="386"/>
      <c r="D25" s="386"/>
      <c r="E25" s="386"/>
      <c r="F25" s="473">
        <v>24069421893.600002</v>
      </c>
      <c r="G25" s="473"/>
      <c r="H25" s="694">
        <v>13790426976</v>
      </c>
      <c r="I25" s="256"/>
      <c r="J25" s="256"/>
      <c r="K25" s="256"/>
      <c r="L25" s="256"/>
      <c r="M25" s="256"/>
      <c r="N25" s="256"/>
      <c r="O25" s="256"/>
      <c r="P25" s="256"/>
      <c r="Q25" s="256"/>
      <c r="R25" s="256"/>
      <c r="S25" s="256"/>
      <c r="T25" s="256"/>
      <c r="U25" s="256"/>
      <c r="V25" s="256"/>
      <c r="W25" s="256"/>
    </row>
    <row r="26" spans="1:23" s="161" customFormat="1" ht="15.75" customHeight="1">
      <c r="A26" s="618" t="s">
        <v>480</v>
      </c>
      <c r="B26" s="386"/>
      <c r="C26" s="386"/>
      <c r="D26" s="386"/>
      <c r="E26" s="386"/>
      <c r="F26" s="473">
        <v>36104132840.400002</v>
      </c>
      <c r="G26" s="473"/>
      <c r="H26" s="694">
        <v>20685640464</v>
      </c>
      <c r="I26" s="412"/>
      <c r="J26" s="412"/>
      <c r="K26" s="256"/>
      <c r="L26" s="256"/>
      <c r="M26" s="256"/>
      <c r="N26" s="256"/>
      <c r="O26" s="256"/>
      <c r="P26" s="256"/>
      <c r="Q26" s="256"/>
      <c r="R26" s="256"/>
      <c r="S26" s="256"/>
      <c r="T26" s="256"/>
      <c r="U26" s="256"/>
      <c r="V26" s="256"/>
      <c r="W26" s="256"/>
    </row>
    <row r="27" spans="1:23" s="161" customFormat="1" ht="15.75" customHeight="1" thickBot="1">
      <c r="A27" s="618"/>
      <c r="B27" s="386"/>
      <c r="C27" s="386"/>
      <c r="D27" s="387"/>
      <c r="E27" s="387" t="s">
        <v>808</v>
      </c>
      <c r="F27" s="700">
        <v>60173554734</v>
      </c>
      <c r="G27" s="700"/>
      <c r="H27" s="700">
        <v>34476067440</v>
      </c>
      <c r="I27" s="412"/>
      <c r="J27" s="412"/>
      <c r="K27" s="256"/>
      <c r="L27" s="256"/>
      <c r="M27" s="256"/>
      <c r="N27" s="256"/>
      <c r="O27" s="256"/>
      <c r="P27" s="256"/>
      <c r="Q27" s="256"/>
      <c r="R27" s="256"/>
      <c r="S27" s="256"/>
      <c r="T27" s="256"/>
      <c r="U27" s="256"/>
      <c r="V27" s="256"/>
      <c r="W27" s="256"/>
    </row>
    <row r="28" spans="1:23" s="161" customFormat="1" ht="26.25" thickTop="1">
      <c r="A28" s="387" t="s">
        <v>815</v>
      </c>
      <c r="B28" s="386"/>
      <c r="C28" s="386"/>
      <c r="D28" s="386"/>
      <c r="E28" s="386"/>
      <c r="F28" s="705" t="s">
        <v>419</v>
      </c>
      <c r="G28" s="471"/>
      <c r="H28" s="705" t="s">
        <v>413</v>
      </c>
      <c r="I28" s="412"/>
      <c r="J28" s="412"/>
      <c r="K28" s="256"/>
      <c r="L28" s="256"/>
      <c r="M28" s="256"/>
      <c r="N28" s="256"/>
      <c r="O28" s="256"/>
      <c r="P28" s="256"/>
      <c r="Q28" s="256"/>
      <c r="R28" s="256"/>
      <c r="S28" s="256"/>
      <c r="T28" s="256"/>
      <c r="U28" s="256"/>
      <c r="V28" s="256"/>
      <c r="W28" s="256"/>
    </row>
    <row r="29" spans="1:23" s="161" customFormat="1" ht="16.5" customHeight="1">
      <c r="A29" s="618" t="s">
        <v>555</v>
      </c>
      <c r="B29" s="386"/>
      <c r="C29" s="386"/>
      <c r="D29" s="386"/>
      <c r="E29" s="386"/>
      <c r="F29" s="694">
        <v>20503153272</v>
      </c>
      <c r="G29" s="694"/>
      <c r="H29" s="694">
        <v>4320674932</v>
      </c>
      <c r="I29" s="412"/>
      <c r="J29" s="412"/>
      <c r="K29" s="256"/>
      <c r="L29" s="256"/>
      <c r="M29" s="256"/>
      <c r="N29" s="256"/>
      <c r="O29" s="256"/>
      <c r="P29" s="256"/>
      <c r="Q29" s="256"/>
      <c r="R29" s="256"/>
      <c r="S29" s="256"/>
      <c r="T29" s="256"/>
      <c r="U29" s="256"/>
      <c r="V29" s="256"/>
      <c r="W29" s="256"/>
    </row>
    <row r="30" spans="1:23" s="161" customFormat="1" ht="16.5" customHeight="1">
      <c r="A30" s="618" t="s">
        <v>556</v>
      </c>
      <c r="B30" s="386"/>
      <c r="C30" s="386"/>
      <c r="D30" s="386"/>
      <c r="E30" s="386"/>
      <c r="F30" s="694">
        <v>30754729908</v>
      </c>
      <c r="G30" s="694"/>
      <c r="H30" s="694">
        <v>6481012397</v>
      </c>
      <c r="I30" s="412"/>
      <c r="J30" s="412"/>
      <c r="K30" s="256"/>
      <c r="L30" s="256"/>
      <c r="M30" s="256"/>
      <c r="N30" s="256"/>
      <c r="O30" s="256"/>
      <c r="P30" s="256"/>
      <c r="Q30" s="256"/>
      <c r="R30" s="256"/>
      <c r="S30" s="256"/>
      <c r="T30" s="256"/>
      <c r="U30" s="256"/>
      <c r="V30" s="256"/>
      <c r="W30" s="256"/>
    </row>
    <row r="31" spans="1:23" s="161" customFormat="1" ht="16.5" customHeight="1" thickBot="1">
      <c r="A31" s="645" t="s">
        <v>816</v>
      </c>
      <c r="B31" s="386"/>
      <c r="C31" s="386"/>
      <c r="D31" s="386"/>
      <c r="E31" s="387" t="s">
        <v>808</v>
      </c>
      <c r="F31" s="700">
        <v>51257883180</v>
      </c>
      <c r="G31" s="700"/>
      <c r="H31" s="700">
        <v>10801687329</v>
      </c>
      <c r="I31" s="412"/>
      <c r="J31" s="412"/>
      <c r="K31" s="256"/>
      <c r="L31" s="256"/>
      <c r="M31" s="256"/>
      <c r="N31" s="256"/>
      <c r="O31" s="256"/>
      <c r="P31" s="256"/>
      <c r="Q31" s="256"/>
      <c r="R31" s="256"/>
      <c r="S31" s="256"/>
      <c r="T31" s="256"/>
      <c r="U31" s="256"/>
      <c r="V31" s="256"/>
      <c r="W31" s="256"/>
    </row>
    <row r="32" spans="1:23" s="161" customFormat="1" ht="36" customHeight="1" thickTop="1">
      <c r="A32" s="387" t="s">
        <v>481</v>
      </c>
      <c r="B32" s="386"/>
      <c r="C32" s="386"/>
      <c r="D32" s="386"/>
      <c r="E32" s="386"/>
      <c r="F32" s="705" t="s">
        <v>420</v>
      </c>
      <c r="G32" s="471"/>
      <c r="H32" s="705" t="s">
        <v>414</v>
      </c>
      <c r="I32" s="412"/>
      <c r="J32" s="412"/>
      <c r="K32" s="256"/>
      <c r="L32" s="256"/>
      <c r="M32" s="256"/>
      <c r="N32" s="256"/>
      <c r="O32" s="256"/>
      <c r="P32" s="256"/>
      <c r="Q32" s="256"/>
      <c r="R32" s="256"/>
      <c r="S32" s="256"/>
      <c r="T32" s="256"/>
      <c r="U32" s="256"/>
      <c r="V32" s="256"/>
      <c r="W32" s="256"/>
    </row>
    <row r="33" spans="1:23" s="161" customFormat="1" ht="18" customHeight="1">
      <c r="A33" s="625" t="s">
        <v>557</v>
      </c>
      <c r="B33" s="386"/>
      <c r="C33" s="386"/>
      <c r="D33" s="386"/>
      <c r="E33" s="386"/>
      <c r="F33" s="694">
        <v>8323233</v>
      </c>
      <c r="G33" s="694"/>
      <c r="H33" s="473">
        <v>10197845</v>
      </c>
      <c r="I33" s="412"/>
      <c r="J33" s="412"/>
      <c r="K33" s="256"/>
      <c r="L33" s="256"/>
      <c r="M33" s="256"/>
      <c r="N33" s="256"/>
      <c r="O33" s="256"/>
      <c r="P33" s="256"/>
      <c r="Q33" s="256"/>
      <c r="R33" s="256"/>
      <c r="S33" s="256"/>
      <c r="T33" s="256"/>
      <c r="U33" s="256"/>
      <c r="V33" s="256"/>
      <c r="W33" s="256"/>
    </row>
    <row r="34" spans="1:23" s="161" customFormat="1" ht="15" thickBot="1">
      <c r="A34" s="618"/>
      <c r="B34" s="386"/>
      <c r="C34" s="386"/>
      <c r="D34" s="386"/>
      <c r="E34" s="387" t="s">
        <v>808</v>
      </c>
      <c r="F34" s="528">
        <v>8323233</v>
      </c>
      <c r="G34" s="528"/>
      <c r="H34" s="528">
        <v>10197845</v>
      </c>
      <c r="I34" s="412"/>
      <c r="J34" s="412"/>
      <c r="K34" s="256"/>
      <c r="L34" s="256"/>
      <c r="M34" s="256"/>
      <c r="N34" s="256"/>
      <c r="O34" s="256"/>
      <c r="P34" s="256"/>
      <c r="Q34" s="256"/>
      <c r="R34" s="256"/>
      <c r="S34" s="256"/>
      <c r="T34" s="256"/>
      <c r="U34" s="256"/>
      <c r="V34" s="256"/>
      <c r="W34" s="256"/>
    </row>
    <row r="35" spans="1:23" s="161" customFormat="1" ht="26.25" thickTop="1">
      <c r="A35" s="387" t="s">
        <v>482</v>
      </c>
      <c r="B35" s="386"/>
      <c r="C35" s="386"/>
      <c r="D35" s="386"/>
      <c r="E35" s="387"/>
      <c r="F35" s="705" t="s">
        <v>421</v>
      </c>
      <c r="G35" s="471"/>
      <c r="H35" s="705" t="s">
        <v>415</v>
      </c>
      <c r="I35" s="412"/>
      <c r="J35" s="412"/>
      <c r="K35" s="256"/>
      <c r="L35" s="256"/>
      <c r="M35" s="256"/>
      <c r="N35" s="256"/>
      <c r="O35" s="256"/>
      <c r="P35" s="256"/>
      <c r="Q35" s="256"/>
      <c r="R35" s="256"/>
      <c r="S35" s="256"/>
      <c r="T35" s="256"/>
      <c r="U35" s="256"/>
      <c r="V35" s="256"/>
      <c r="W35" s="256"/>
    </row>
    <row r="36" spans="1:23" s="161" customFormat="1">
      <c r="A36" s="386" t="s">
        <v>558</v>
      </c>
      <c r="B36" s="386"/>
      <c r="C36" s="386"/>
      <c r="D36" s="386"/>
      <c r="E36" s="386"/>
      <c r="F36" s="473">
        <v>3120998290</v>
      </c>
      <c r="G36" s="473"/>
      <c r="H36" s="473">
        <v>5317477675</v>
      </c>
      <c r="I36" s="412"/>
      <c r="J36" s="412"/>
      <c r="K36" s="256"/>
      <c r="L36" s="256"/>
      <c r="M36" s="256"/>
      <c r="N36" s="256"/>
      <c r="O36" s="256"/>
      <c r="P36" s="256"/>
      <c r="Q36" s="256"/>
      <c r="R36" s="256"/>
      <c r="S36" s="256"/>
      <c r="T36" s="256"/>
      <c r="U36" s="256"/>
      <c r="V36" s="256"/>
      <c r="W36" s="256"/>
    </row>
    <row r="37" spans="1:23" s="161" customFormat="1">
      <c r="A37" s="386" t="s">
        <v>559</v>
      </c>
      <c r="B37" s="386"/>
      <c r="C37" s="386"/>
      <c r="D37" s="386"/>
      <c r="E37" s="386"/>
      <c r="F37" s="620">
        <v>180761374</v>
      </c>
      <c r="G37" s="620"/>
      <c r="H37" s="473"/>
      <c r="I37" s="412"/>
      <c r="J37" s="412"/>
      <c r="K37" s="256"/>
      <c r="L37" s="256"/>
      <c r="M37" s="256"/>
      <c r="N37" s="256"/>
      <c r="O37" s="256"/>
      <c r="P37" s="256"/>
      <c r="Q37" s="256"/>
      <c r="R37" s="256"/>
      <c r="S37" s="256"/>
      <c r="T37" s="256"/>
      <c r="U37" s="256"/>
      <c r="V37" s="256"/>
      <c r="W37" s="256"/>
    </row>
    <row r="38" spans="1:23" s="161" customFormat="1" ht="20.25" customHeight="1" thickBot="1">
      <c r="A38" s="386"/>
      <c r="B38" s="386"/>
      <c r="C38" s="386"/>
      <c r="D38" s="386"/>
      <c r="E38" s="387" t="s">
        <v>808</v>
      </c>
      <c r="F38" s="528">
        <v>3301759664</v>
      </c>
      <c r="G38" s="528"/>
      <c r="H38" s="528">
        <v>5317477675</v>
      </c>
      <c r="I38" s="412"/>
      <c r="J38" s="412"/>
      <c r="K38" s="256"/>
      <c r="L38" s="256"/>
      <c r="M38" s="256"/>
      <c r="N38" s="256"/>
      <c r="O38" s="256"/>
      <c r="P38" s="256"/>
      <c r="Q38" s="256"/>
      <c r="R38" s="256"/>
      <c r="S38" s="256"/>
      <c r="T38" s="256"/>
      <c r="U38" s="256"/>
      <c r="V38" s="256"/>
      <c r="W38" s="256"/>
    </row>
    <row r="39" spans="1:23" s="161" customFormat="1" ht="30.75" customHeight="1" thickTop="1">
      <c r="A39" s="387" t="s">
        <v>560</v>
      </c>
      <c r="B39" s="386"/>
      <c r="C39" s="386"/>
      <c r="D39" s="386"/>
      <c r="E39" s="387"/>
      <c r="F39" s="706" t="s">
        <v>422</v>
      </c>
      <c r="G39" s="471"/>
      <c r="H39" s="706" t="s">
        <v>416</v>
      </c>
      <c r="I39" s="412"/>
      <c r="J39" s="412"/>
      <c r="K39" s="256"/>
      <c r="L39" s="256"/>
      <c r="M39" s="256"/>
      <c r="N39" s="256"/>
      <c r="O39" s="256"/>
      <c r="P39" s="256"/>
      <c r="Q39" s="256"/>
      <c r="R39" s="256"/>
      <c r="S39" s="256"/>
      <c r="T39" s="256"/>
      <c r="U39" s="256"/>
      <c r="V39" s="256"/>
      <c r="W39" s="256"/>
    </row>
    <row r="40" spans="1:23" s="161" customFormat="1" ht="20.25" customHeight="1">
      <c r="A40" s="625" t="s">
        <v>561</v>
      </c>
      <c r="B40" s="386"/>
      <c r="C40" s="386"/>
      <c r="D40" s="386"/>
      <c r="E40" s="387"/>
      <c r="F40" s="473">
        <v>5000036</v>
      </c>
      <c r="G40" s="473"/>
      <c r="H40" s="473">
        <v>347272727</v>
      </c>
      <c r="I40" s="412"/>
      <c r="J40" s="412"/>
      <c r="K40" s="256"/>
      <c r="L40" s="256"/>
      <c r="M40" s="256"/>
      <c r="N40" s="256"/>
      <c r="O40" s="256"/>
      <c r="P40" s="256"/>
      <c r="Q40" s="256"/>
      <c r="R40" s="256"/>
      <c r="S40" s="256"/>
      <c r="T40" s="256"/>
      <c r="U40" s="256"/>
      <c r="V40" s="256"/>
      <c r="W40" s="256"/>
    </row>
    <row r="41" spans="1:23" s="161" customFormat="1" ht="20.25" customHeight="1" thickBot="1">
      <c r="A41" s="386"/>
      <c r="B41" s="386"/>
      <c r="C41" s="386"/>
      <c r="D41" s="386"/>
      <c r="E41" s="387" t="s">
        <v>808</v>
      </c>
      <c r="F41" s="528">
        <v>5000036</v>
      </c>
      <c r="G41" s="528"/>
      <c r="H41" s="528">
        <v>347272727</v>
      </c>
      <c r="I41" s="412"/>
      <c r="J41" s="412"/>
      <c r="K41" s="256"/>
      <c r="L41" s="256"/>
      <c r="M41" s="256"/>
      <c r="N41" s="256"/>
      <c r="O41" s="256"/>
      <c r="P41" s="256"/>
      <c r="Q41" s="256"/>
      <c r="R41" s="256"/>
      <c r="S41" s="256"/>
      <c r="T41" s="256"/>
      <c r="U41" s="256"/>
      <c r="V41" s="256"/>
      <c r="W41" s="256"/>
    </row>
    <row r="42" spans="1:23" s="161" customFormat="1" ht="33.75" customHeight="1" thickTop="1">
      <c r="A42" s="387" t="s">
        <v>562</v>
      </c>
      <c r="B42" s="386"/>
      <c r="C42" s="386"/>
      <c r="D42" s="386"/>
      <c r="E42" s="387"/>
      <c r="F42" s="705" t="s">
        <v>423</v>
      </c>
      <c r="G42" s="695"/>
      <c r="H42" s="705" t="s">
        <v>417</v>
      </c>
      <c r="I42" s="412"/>
      <c r="J42" s="412"/>
      <c r="K42" s="256"/>
      <c r="L42" s="256"/>
      <c r="M42" s="256"/>
      <c r="N42" s="256"/>
      <c r="O42" s="256"/>
      <c r="P42" s="256"/>
      <c r="Q42" s="256"/>
      <c r="R42" s="256"/>
      <c r="S42" s="256"/>
      <c r="T42" s="256"/>
      <c r="U42" s="256"/>
      <c r="V42" s="256"/>
      <c r="W42" s="256"/>
    </row>
    <row r="43" spans="1:23" s="161" customFormat="1" ht="20.25" customHeight="1">
      <c r="A43" s="625" t="s">
        <v>563</v>
      </c>
      <c r="B43" s="386"/>
      <c r="C43" s="386"/>
      <c r="D43" s="386"/>
      <c r="E43" s="387"/>
      <c r="F43" s="473">
        <v>34399401</v>
      </c>
      <c r="G43" s="473"/>
      <c r="H43" s="473">
        <v>470469639</v>
      </c>
      <c r="I43" s="412"/>
      <c r="J43" s="412"/>
      <c r="K43" s="256"/>
      <c r="L43" s="256"/>
      <c r="M43" s="256"/>
      <c r="N43" s="256"/>
      <c r="O43" s="256"/>
      <c r="P43" s="256"/>
      <c r="Q43" s="256"/>
      <c r="R43" s="256"/>
      <c r="S43" s="256"/>
      <c r="T43" s="256"/>
      <c r="U43" s="256"/>
      <c r="V43" s="256"/>
      <c r="W43" s="256"/>
    </row>
    <row r="44" spans="1:23" s="161" customFormat="1" ht="20.25" customHeight="1">
      <c r="A44" s="625" t="s">
        <v>621</v>
      </c>
      <c r="B44" s="386"/>
      <c r="C44" s="386"/>
      <c r="D44" s="386"/>
      <c r="E44" s="387"/>
      <c r="F44" s="473"/>
      <c r="G44" s="473"/>
      <c r="H44" s="473">
        <v>3338194564</v>
      </c>
      <c r="I44" s="412"/>
      <c r="J44" s="412"/>
      <c r="K44" s="256"/>
      <c r="L44" s="256"/>
      <c r="M44" s="256"/>
      <c r="N44" s="256"/>
      <c r="O44" s="256"/>
      <c r="P44" s="256"/>
      <c r="Q44" s="256"/>
      <c r="R44" s="256"/>
      <c r="S44" s="256"/>
      <c r="T44" s="256"/>
      <c r="U44" s="256"/>
      <c r="V44" s="256"/>
      <c r="W44" s="256"/>
    </row>
    <row r="45" spans="1:23" s="161" customFormat="1" ht="20.25" customHeight="1">
      <c r="A45" s="625" t="s">
        <v>360</v>
      </c>
      <c r="B45" s="386"/>
      <c r="C45" s="386"/>
      <c r="D45" s="386"/>
      <c r="E45" s="387"/>
      <c r="F45" s="473"/>
      <c r="G45" s="473"/>
      <c r="H45" s="473">
        <v>1615380207</v>
      </c>
      <c r="I45" s="412"/>
      <c r="J45" s="412"/>
      <c r="K45" s="256"/>
      <c r="L45" s="256"/>
      <c r="M45" s="256"/>
      <c r="N45" s="256"/>
      <c r="O45" s="256"/>
      <c r="P45" s="256"/>
      <c r="Q45" s="256"/>
      <c r="R45" s="256"/>
      <c r="S45" s="256"/>
      <c r="T45" s="256"/>
      <c r="U45" s="256"/>
      <c r="V45" s="256"/>
      <c r="W45" s="256"/>
    </row>
    <row r="46" spans="1:23" s="161" customFormat="1" ht="20.25" customHeight="1" thickBot="1">
      <c r="A46" s="386"/>
      <c r="B46" s="386"/>
      <c r="C46" s="386"/>
      <c r="D46" s="386"/>
      <c r="E46" s="387" t="s">
        <v>808</v>
      </c>
      <c r="F46" s="528">
        <v>34399401</v>
      </c>
      <c r="G46" s="528"/>
      <c r="H46" s="528">
        <v>5424044410</v>
      </c>
      <c r="I46" s="412"/>
      <c r="J46" s="412"/>
      <c r="K46" s="256"/>
      <c r="L46" s="256"/>
      <c r="M46" s="256"/>
      <c r="N46" s="256"/>
      <c r="O46" s="256"/>
      <c r="P46" s="256"/>
      <c r="Q46" s="256"/>
      <c r="R46" s="256"/>
      <c r="S46" s="256"/>
      <c r="T46" s="256"/>
      <c r="U46" s="256"/>
      <c r="V46" s="256"/>
      <c r="W46" s="256"/>
    </row>
    <row r="47" spans="1:23" s="161" customFormat="1" ht="20.25" customHeight="1" thickTop="1">
      <c r="A47" s="387" t="s">
        <v>575</v>
      </c>
      <c r="B47" s="386"/>
      <c r="C47" s="386"/>
      <c r="D47" s="386"/>
      <c r="E47" s="387"/>
      <c r="F47" s="695"/>
      <c r="G47" s="695"/>
      <c r="H47" s="695"/>
      <c r="I47" s="412"/>
      <c r="J47" s="412"/>
      <c r="K47" s="256"/>
      <c r="L47" s="256"/>
      <c r="M47" s="256"/>
      <c r="N47" s="256"/>
      <c r="O47" s="256"/>
      <c r="P47" s="256"/>
      <c r="Q47" s="256"/>
      <c r="R47" s="256"/>
      <c r="S47" s="256"/>
      <c r="T47" s="256"/>
      <c r="U47" s="256"/>
      <c r="V47" s="256"/>
      <c r="W47" s="256"/>
    </row>
    <row r="48" spans="1:23" s="161" customFormat="1" ht="29.25" customHeight="1">
      <c r="A48" s="625"/>
      <c r="B48" s="386"/>
      <c r="C48" s="386"/>
      <c r="D48" s="386"/>
      <c r="E48" s="387"/>
      <c r="F48" s="705" t="s">
        <v>424</v>
      </c>
      <c r="G48" s="705"/>
      <c r="H48" s="705" t="s">
        <v>418</v>
      </c>
      <c r="I48" s="412"/>
      <c r="J48" s="412"/>
      <c r="K48" s="256"/>
      <c r="L48" s="256"/>
      <c r="M48" s="256"/>
      <c r="N48" s="256"/>
      <c r="O48" s="256"/>
      <c r="P48" s="256"/>
      <c r="Q48" s="256"/>
      <c r="R48" s="256"/>
      <c r="S48" s="256"/>
      <c r="T48" s="256"/>
      <c r="U48" s="256"/>
      <c r="V48" s="256"/>
      <c r="W48" s="256"/>
    </row>
    <row r="49" spans="1:23" s="161" customFormat="1" ht="15.75" customHeight="1">
      <c r="A49" s="376" t="s">
        <v>362</v>
      </c>
      <c r="B49" s="386"/>
      <c r="C49" s="386"/>
      <c r="D49" s="386"/>
      <c r="E49" s="387"/>
      <c r="F49" s="473"/>
      <c r="G49" s="473"/>
      <c r="H49" s="473"/>
      <c r="I49" s="412"/>
      <c r="J49" s="412"/>
      <c r="K49" s="256"/>
      <c r="L49" s="256"/>
      <c r="M49" s="256"/>
      <c r="N49" s="256"/>
      <c r="O49" s="256"/>
      <c r="P49" s="256"/>
      <c r="Q49" s="256"/>
      <c r="R49" s="256"/>
      <c r="S49" s="256"/>
      <c r="T49" s="256"/>
      <c r="U49" s="256"/>
      <c r="V49" s="256"/>
      <c r="W49" s="256"/>
    </row>
    <row r="50" spans="1:23" s="161" customFormat="1" ht="16.5" customHeight="1">
      <c r="A50" s="646" t="s">
        <v>361</v>
      </c>
      <c r="B50" s="386"/>
      <c r="C50" s="386"/>
      <c r="D50" s="386"/>
      <c r="E50" s="387"/>
      <c r="F50" s="624">
        <v>293801404</v>
      </c>
      <c r="G50" s="624"/>
      <c r="H50" s="624">
        <v>292417161</v>
      </c>
      <c r="I50" s="412"/>
      <c r="J50" s="412"/>
      <c r="K50" s="256"/>
      <c r="L50" s="256"/>
      <c r="M50" s="256"/>
      <c r="N50" s="256"/>
      <c r="O50" s="256"/>
      <c r="P50" s="256"/>
      <c r="Q50" s="256"/>
      <c r="R50" s="256"/>
      <c r="S50" s="256"/>
      <c r="T50" s="256"/>
      <c r="U50" s="256"/>
      <c r="V50" s="256"/>
      <c r="W50" s="256"/>
    </row>
    <row r="51" spans="1:23" s="161" customFormat="1" ht="16.5" customHeight="1">
      <c r="A51" s="376" t="s">
        <v>363</v>
      </c>
      <c r="B51" s="386"/>
      <c r="C51" s="386"/>
      <c r="D51" s="386"/>
      <c r="E51" s="387"/>
      <c r="F51" s="624"/>
      <c r="G51" s="624"/>
      <c r="H51" s="624"/>
      <c r="I51" s="412"/>
      <c r="J51" s="412"/>
      <c r="K51" s="256"/>
      <c r="L51" s="256"/>
      <c r="M51" s="256"/>
      <c r="N51" s="256"/>
      <c r="O51" s="256"/>
      <c r="P51" s="256"/>
      <c r="Q51" s="256"/>
      <c r="R51" s="256"/>
      <c r="S51" s="256"/>
      <c r="T51" s="256"/>
      <c r="U51" s="256"/>
      <c r="V51" s="256"/>
      <c r="W51" s="256"/>
    </row>
    <row r="52" spans="1:23" s="161" customFormat="1" ht="16.5" customHeight="1">
      <c r="A52" s="646" t="s">
        <v>364</v>
      </c>
      <c r="B52" s="386"/>
      <c r="C52" s="386"/>
      <c r="D52" s="386"/>
      <c r="E52" s="387"/>
      <c r="F52" s="624">
        <v>0</v>
      </c>
      <c r="G52" s="473"/>
      <c r="H52" s="624">
        <v>0</v>
      </c>
      <c r="I52" s="412"/>
      <c r="J52" s="412"/>
      <c r="K52" s="256"/>
      <c r="L52" s="256"/>
      <c r="M52" s="256"/>
      <c r="N52" s="256"/>
      <c r="O52" s="256"/>
      <c r="P52" s="256"/>
      <c r="Q52" s="256"/>
      <c r="R52" s="256"/>
      <c r="S52" s="256"/>
      <c r="T52" s="256"/>
      <c r="U52" s="256"/>
      <c r="V52" s="256"/>
      <c r="W52" s="256"/>
    </row>
    <row r="53" spans="1:23" s="161" customFormat="1" ht="16.5" customHeight="1">
      <c r="A53" s="647" t="s">
        <v>365</v>
      </c>
      <c r="B53" s="386"/>
      <c r="C53" s="386"/>
      <c r="D53" s="386"/>
      <c r="E53" s="387"/>
      <c r="F53" s="473">
        <v>0</v>
      </c>
      <c r="G53" s="473"/>
      <c r="H53" s="473">
        <v>0</v>
      </c>
      <c r="I53" s="412"/>
      <c r="J53" s="412"/>
      <c r="K53" s="256"/>
      <c r="L53" s="256"/>
      <c r="M53" s="256"/>
      <c r="N53" s="256"/>
      <c r="O53" s="256"/>
      <c r="P53" s="256"/>
      <c r="Q53" s="256"/>
      <c r="R53" s="256"/>
      <c r="S53" s="256"/>
      <c r="T53" s="256"/>
      <c r="U53" s="256"/>
      <c r="V53" s="256"/>
      <c r="W53" s="256"/>
    </row>
    <row r="54" spans="1:23" s="161" customFormat="1" ht="16.5" customHeight="1">
      <c r="A54" s="647" t="s">
        <v>366</v>
      </c>
      <c r="B54" s="386"/>
      <c r="C54" s="386"/>
      <c r="D54" s="386"/>
      <c r="E54" s="387"/>
      <c r="F54" s="473"/>
      <c r="G54" s="473"/>
      <c r="H54" s="473"/>
      <c r="I54" s="412"/>
      <c r="J54" s="412"/>
      <c r="K54" s="256"/>
      <c r="L54" s="256"/>
      <c r="M54" s="256"/>
      <c r="N54" s="256"/>
      <c r="O54" s="256"/>
      <c r="P54" s="256"/>
      <c r="Q54" s="256"/>
      <c r="R54" s="256"/>
      <c r="S54" s="256"/>
      <c r="T54" s="256"/>
      <c r="U54" s="256"/>
      <c r="V54" s="256"/>
      <c r="W54" s="256"/>
    </row>
    <row r="55" spans="1:23" s="161" customFormat="1" ht="16.5" customHeight="1">
      <c r="A55" s="647" t="s">
        <v>367</v>
      </c>
      <c r="B55" s="386"/>
      <c r="C55" s="386"/>
      <c r="D55" s="386"/>
      <c r="E55" s="387"/>
      <c r="F55" s="473"/>
      <c r="G55" s="473"/>
      <c r="H55" s="473"/>
      <c r="I55" s="412"/>
      <c r="J55" s="412"/>
      <c r="K55" s="256"/>
      <c r="L55" s="256"/>
      <c r="M55" s="256"/>
      <c r="N55" s="256"/>
      <c r="O55" s="256"/>
      <c r="P55" s="256"/>
      <c r="Q55" s="256"/>
      <c r="R55" s="256"/>
      <c r="S55" s="256"/>
      <c r="T55" s="256"/>
      <c r="U55" s="256"/>
      <c r="V55" s="256"/>
      <c r="W55" s="256"/>
    </row>
    <row r="56" spans="1:23" s="161" customFormat="1" ht="16.5" customHeight="1">
      <c r="A56" s="646" t="s">
        <v>368</v>
      </c>
      <c r="B56" s="386"/>
      <c r="C56" s="386"/>
      <c r="D56" s="386"/>
      <c r="E56" s="387"/>
      <c r="F56" s="707"/>
      <c r="G56" s="707"/>
      <c r="H56" s="473"/>
      <c r="I56" s="412"/>
      <c r="J56" s="412"/>
      <c r="K56" s="256"/>
      <c r="L56" s="256"/>
      <c r="M56" s="256"/>
      <c r="N56" s="256"/>
      <c r="O56" s="256"/>
      <c r="P56" s="256"/>
      <c r="Q56" s="256"/>
      <c r="R56" s="256"/>
      <c r="S56" s="256"/>
      <c r="T56" s="256"/>
      <c r="U56" s="256"/>
      <c r="V56" s="256"/>
      <c r="W56" s="256"/>
    </row>
    <row r="57" spans="1:23" s="161" customFormat="1" ht="16.5" customHeight="1">
      <c r="A57" s="646" t="s">
        <v>371</v>
      </c>
      <c r="B57" s="386"/>
      <c r="C57" s="386"/>
      <c r="D57" s="386"/>
      <c r="E57" s="387"/>
      <c r="F57" s="624">
        <v>293801404</v>
      </c>
      <c r="G57" s="707"/>
      <c r="H57" s="708">
        <v>292417161</v>
      </c>
      <c r="I57" s="412"/>
      <c r="J57" s="412"/>
      <c r="K57" s="256"/>
      <c r="L57" s="256"/>
      <c r="M57" s="256"/>
      <c r="N57" s="256"/>
      <c r="O57" s="256"/>
      <c r="P57" s="256"/>
      <c r="Q57" s="256"/>
      <c r="R57" s="256"/>
      <c r="S57" s="256"/>
      <c r="T57" s="256"/>
      <c r="U57" s="256"/>
      <c r="V57" s="256"/>
      <c r="W57" s="256"/>
    </row>
    <row r="58" spans="1:23" s="161" customFormat="1" ht="16.5" customHeight="1">
      <c r="A58" s="646" t="s">
        <v>372</v>
      </c>
      <c r="B58" s="386"/>
      <c r="C58" s="386"/>
      <c r="D58" s="386"/>
      <c r="E58" s="387"/>
      <c r="F58" s="707"/>
      <c r="G58" s="707"/>
      <c r="H58" s="473"/>
      <c r="I58" s="412"/>
      <c r="J58" s="412"/>
      <c r="K58" s="256"/>
      <c r="L58" s="256"/>
      <c r="M58" s="256"/>
      <c r="N58" s="256"/>
      <c r="O58" s="256"/>
      <c r="P58" s="256"/>
      <c r="Q58" s="256"/>
      <c r="R58" s="256"/>
      <c r="S58" s="256"/>
      <c r="T58" s="256"/>
      <c r="U58" s="256"/>
      <c r="V58" s="256"/>
      <c r="W58" s="256"/>
    </row>
    <row r="59" spans="1:23" s="161" customFormat="1" ht="16.5" customHeight="1">
      <c r="A59" s="646" t="s">
        <v>373</v>
      </c>
      <c r="B59" s="386"/>
      <c r="C59" s="386"/>
      <c r="D59" s="386"/>
      <c r="E59" s="387"/>
      <c r="F59" s="624">
        <v>293801404</v>
      </c>
      <c r="G59" s="707"/>
      <c r="H59" s="708">
        <v>292417161</v>
      </c>
      <c r="I59" s="412"/>
      <c r="J59" s="412"/>
      <c r="K59" s="256"/>
      <c r="L59" s="256"/>
      <c r="M59" s="256"/>
      <c r="N59" s="256"/>
      <c r="O59" s="256"/>
      <c r="P59" s="256"/>
      <c r="Q59" s="256"/>
      <c r="R59" s="256"/>
      <c r="S59" s="256"/>
      <c r="T59" s="256"/>
      <c r="U59" s="256"/>
      <c r="V59" s="256"/>
      <c r="W59" s="256"/>
    </row>
    <row r="60" spans="1:23" s="161" customFormat="1" ht="16.5" customHeight="1">
      <c r="A60" s="647" t="s">
        <v>576</v>
      </c>
      <c r="B60" s="386"/>
      <c r="C60" s="386"/>
      <c r="D60" s="386"/>
      <c r="E60" s="387"/>
      <c r="F60" s="709">
        <v>0.25</v>
      </c>
      <c r="G60" s="709"/>
      <c r="H60" s="709">
        <v>0.25</v>
      </c>
      <c r="I60" s="412"/>
      <c r="J60" s="412"/>
      <c r="K60" s="256"/>
      <c r="L60" s="256"/>
      <c r="M60" s="256"/>
      <c r="N60" s="256"/>
      <c r="O60" s="256"/>
      <c r="P60" s="256"/>
      <c r="Q60" s="256"/>
      <c r="R60" s="256"/>
      <c r="S60" s="256"/>
      <c r="T60" s="256"/>
      <c r="U60" s="256"/>
      <c r="V60" s="256"/>
      <c r="W60" s="256"/>
    </row>
    <row r="61" spans="1:23" s="161" customFormat="1" ht="16.5" customHeight="1">
      <c r="A61" s="647" t="s">
        <v>577</v>
      </c>
      <c r="B61" s="386"/>
      <c r="C61" s="386"/>
      <c r="D61" s="386"/>
      <c r="E61" s="387"/>
      <c r="F61" s="473">
        <v>73450351</v>
      </c>
      <c r="G61" s="473"/>
      <c r="H61" s="473">
        <v>73104290.25</v>
      </c>
      <c r="I61" s="412"/>
      <c r="J61" s="412"/>
      <c r="K61" s="256"/>
      <c r="L61" s="256"/>
      <c r="M61" s="256"/>
      <c r="N61" s="256"/>
      <c r="O61" s="256"/>
      <c r="P61" s="256"/>
      <c r="Q61" s="256"/>
      <c r="R61" s="256"/>
      <c r="S61" s="256"/>
      <c r="T61" s="256"/>
      <c r="U61" s="256"/>
      <c r="V61" s="256"/>
      <c r="W61" s="256"/>
    </row>
    <row r="62" spans="1:23" s="161" customFormat="1" ht="12.75" customHeight="1">
      <c r="A62" s="625" t="s">
        <v>578</v>
      </c>
      <c r="B62" s="386"/>
      <c r="C62" s="386"/>
      <c r="D62" s="386"/>
      <c r="E62" s="387"/>
      <c r="F62" s="473"/>
      <c r="G62" s="473"/>
      <c r="H62" s="473"/>
      <c r="I62" s="412"/>
      <c r="J62" s="412"/>
      <c r="K62" s="256"/>
      <c r="L62" s="256"/>
      <c r="M62" s="256"/>
      <c r="N62" s="256"/>
      <c r="O62" s="256"/>
      <c r="P62" s="256"/>
      <c r="Q62" s="256"/>
      <c r="R62" s="256"/>
      <c r="S62" s="256"/>
      <c r="T62" s="256"/>
      <c r="U62" s="256"/>
      <c r="V62" s="256"/>
      <c r="W62" s="256"/>
    </row>
    <row r="63" spans="1:23" s="161" customFormat="1" ht="12" customHeight="1">
      <c r="A63" s="625"/>
      <c r="B63" s="386"/>
      <c r="C63" s="386"/>
      <c r="D63" s="386"/>
      <c r="E63" s="387"/>
      <c r="F63" s="473"/>
      <c r="G63" s="473"/>
      <c r="H63" s="473"/>
      <c r="I63" s="412"/>
      <c r="J63" s="412"/>
      <c r="K63" s="256"/>
      <c r="L63" s="256"/>
      <c r="M63" s="256"/>
      <c r="N63" s="256"/>
      <c r="O63" s="256"/>
      <c r="P63" s="256"/>
      <c r="Q63" s="256"/>
      <c r="R63" s="256"/>
      <c r="S63" s="256"/>
      <c r="T63" s="256"/>
      <c r="U63" s="256"/>
      <c r="V63" s="256"/>
      <c r="W63" s="256"/>
    </row>
    <row r="64" spans="1:23" s="161" customFormat="1" ht="16.5" customHeight="1" thickBot="1">
      <c r="A64" s="376" t="s">
        <v>579</v>
      </c>
      <c r="B64" s="386"/>
      <c r="C64" s="386"/>
      <c r="D64" s="386"/>
      <c r="E64" s="387"/>
      <c r="F64" s="528">
        <v>73450351</v>
      </c>
      <c r="G64" s="528"/>
      <c r="H64" s="528">
        <v>73104290.25</v>
      </c>
      <c r="I64" s="412"/>
      <c r="J64" s="412"/>
      <c r="K64" s="256"/>
      <c r="L64" s="256"/>
      <c r="M64" s="256"/>
      <c r="N64" s="256"/>
      <c r="O64" s="256"/>
      <c r="P64" s="256"/>
      <c r="Q64" s="256"/>
      <c r="R64" s="256"/>
      <c r="S64" s="256"/>
      <c r="T64" s="256"/>
      <c r="U64" s="256"/>
      <c r="V64" s="256"/>
      <c r="W64" s="256"/>
    </row>
    <row r="65" spans="1:23" s="161" customFormat="1" ht="15" thickTop="1">
      <c r="A65" s="387" t="s">
        <v>580</v>
      </c>
      <c r="B65" s="386"/>
      <c r="C65" s="386"/>
      <c r="D65" s="386"/>
      <c r="E65" s="387"/>
      <c r="F65" s="471"/>
      <c r="G65" s="471"/>
      <c r="H65" s="648"/>
      <c r="I65" s="256"/>
      <c r="J65" s="256"/>
      <c r="K65" s="256"/>
      <c r="L65" s="256"/>
      <c r="M65" s="256"/>
      <c r="N65" s="256"/>
      <c r="O65" s="256"/>
      <c r="P65" s="256"/>
      <c r="Q65" s="256"/>
      <c r="R65" s="256"/>
      <c r="S65" s="256"/>
      <c r="T65" s="256"/>
      <c r="U65" s="256"/>
      <c r="V65" s="256"/>
      <c r="W65" s="256"/>
    </row>
    <row r="66" spans="1:23" s="161" customFormat="1" ht="15" thickBot="1">
      <c r="A66" s="387" t="s">
        <v>496</v>
      </c>
      <c r="B66" s="386"/>
      <c r="C66" s="386"/>
      <c r="D66" s="386"/>
      <c r="E66" s="387"/>
      <c r="F66" s="710"/>
      <c r="G66" s="471"/>
      <c r="H66" s="710"/>
      <c r="I66" s="256"/>
      <c r="J66" s="256"/>
      <c r="K66" s="256"/>
      <c r="L66" s="256"/>
      <c r="M66" s="256"/>
      <c r="N66" s="256"/>
      <c r="O66" s="256"/>
      <c r="P66" s="256"/>
      <c r="Q66" s="256"/>
      <c r="R66" s="256"/>
      <c r="S66" s="256"/>
      <c r="T66" s="256"/>
      <c r="U66" s="256"/>
      <c r="V66" s="256"/>
      <c r="W66" s="256"/>
    </row>
    <row r="67" spans="1:23" s="161" customFormat="1" ht="27.75" customHeight="1" thickTop="1" thickBot="1">
      <c r="A67" s="387" t="s">
        <v>497</v>
      </c>
      <c r="B67" s="386"/>
      <c r="C67" s="386"/>
      <c r="D67" s="386"/>
      <c r="E67" s="387"/>
      <c r="F67" s="710" t="s">
        <v>205</v>
      </c>
      <c r="G67" s="708"/>
      <c r="H67" s="710" t="s">
        <v>666</v>
      </c>
      <c r="I67" s="256"/>
      <c r="J67" s="256"/>
      <c r="K67" s="256"/>
      <c r="L67" s="256"/>
      <c r="M67" s="256"/>
      <c r="N67" s="256"/>
      <c r="O67" s="256"/>
      <c r="P67" s="256"/>
      <c r="Q67" s="256"/>
      <c r="R67" s="256"/>
      <c r="S67" s="256"/>
      <c r="T67" s="256"/>
      <c r="U67" s="256"/>
      <c r="V67" s="256"/>
      <c r="W67" s="256"/>
    </row>
    <row r="68" spans="1:23" s="161" customFormat="1" ht="15" thickTop="1">
      <c r="A68" s="386" t="s">
        <v>498</v>
      </c>
      <c r="B68" s="386"/>
      <c r="C68" s="386"/>
      <c r="D68" s="386"/>
      <c r="E68" s="387"/>
      <c r="F68" s="707">
        <v>646821303</v>
      </c>
      <c r="G68" s="707"/>
      <c r="H68" s="707">
        <v>8576078040</v>
      </c>
      <c r="I68" s="256"/>
      <c r="J68" s="256"/>
      <c r="K68" s="256"/>
      <c r="L68" s="256"/>
      <c r="M68" s="256"/>
      <c r="N68" s="256"/>
      <c r="O68" s="256"/>
      <c r="P68" s="256"/>
      <c r="Q68" s="256"/>
      <c r="R68" s="256"/>
      <c r="S68" s="256"/>
      <c r="T68" s="256"/>
      <c r="U68" s="256"/>
      <c r="V68" s="256"/>
      <c r="W68" s="256"/>
    </row>
    <row r="69" spans="1:23" s="161" customFormat="1" ht="9" customHeight="1">
      <c r="A69" s="387"/>
      <c r="B69" s="386"/>
      <c r="C69" s="386"/>
      <c r="D69" s="386"/>
      <c r="E69" s="387"/>
      <c r="F69" s="471"/>
      <c r="G69" s="471"/>
      <c r="H69" s="648"/>
      <c r="I69" s="256"/>
      <c r="J69" s="256"/>
      <c r="K69" s="256"/>
      <c r="L69" s="256"/>
      <c r="M69" s="256"/>
      <c r="N69" s="256"/>
      <c r="O69" s="256"/>
      <c r="P69" s="256"/>
      <c r="Q69" s="256"/>
      <c r="R69" s="256"/>
      <c r="S69" s="256"/>
      <c r="T69" s="256"/>
      <c r="U69" s="256"/>
      <c r="V69" s="256"/>
      <c r="W69" s="256"/>
    </row>
    <row r="70" spans="1:23" s="161" customFormat="1">
      <c r="A70" s="593" t="s">
        <v>499</v>
      </c>
      <c r="B70" s="386"/>
      <c r="C70" s="386"/>
      <c r="D70" s="386"/>
      <c r="E70" s="387"/>
      <c r="F70" s="649">
        <v>646821303</v>
      </c>
      <c r="G70" s="471"/>
      <c r="H70" s="649">
        <v>8576078040</v>
      </c>
      <c r="I70" s="256"/>
      <c r="J70" s="256"/>
      <c r="K70" s="256"/>
      <c r="L70" s="256"/>
      <c r="M70" s="256"/>
      <c r="N70" s="256"/>
      <c r="O70" s="256"/>
      <c r="P70" s="256"/>
      <c r="Q70" s="256"/>
      <c r="R70" s="256"/>
      <c r="S70" s="256"/>
      <c r="T70" s="256"/>
      <c r="U70" s="256"/>
      <c r="V70" s="256"/>
      <c r="W70" s="256"/>
    </row>
    <row r="71" spans="1:23" s="161" customFormat="1" ht="8.25" customHeight="1">
      <c r="A71" s="387"/>
      <c r="B71" s="386"/>
      <c r="C71" s="386"/>
      <c r="D71" s="386"/>
      <c r="E71" s="387"/>
      <c r="F71" s="471"/>
      <c r="G71" s="471"/>
      <c r="H71" s="648"/>
      <c r="I71" s="256"/>
      <c r="J71" s="256"/>
      <c r="K71" s="256"/>
      <c r="L71" s="256"/>
      <c r="M71" s="256"/>
      <c r="N71" s="256"/>
      <c r="O71" s="256"/>
      <c r="P71" s="256"/>
      <c r="Q71" s="256"/>
      <c r="R71" s="256"/>
      <c r="S71" s="256"/>
      <c r="T71" s="256"/>
      <c r="U71" s="256"/>
      <c r="V71" s="256"/>
      <c r="W71" s="256"/>
    </row>
    <row r="72" spans="1:23" s="161" customFormat="1" ht="26.25" thickBot="1">
      <c r="A72" s="387" t="s">
        <v>500</v>
      </c>
      <c r="B72" s="386"/>
      <c r="C72" s="386"/>
      <c r="D72" s="386"/>
      <c r="E72" s="387"/>
      <c r="F72" s="710" t="s">
        <v>574</v>
      </c>
      <c r="G72" s="708"/>
      <c r="H72" s="710" t="s">
        <v>666</v>
      </c>
      <c r="I72" s="256"/>
      <c r="J72" s="256"/>
      <c r="K72" s="256"/>
      <c r="L72" s="256"/>
      <c r="M72" s="256"/>
      <c r="N72" s="256"/>
      <c r="O72" s="256"/>
      <c r="P72" s="256"/>
      <c r="Q72" s="256"/>
      <c r="R72" s="256"/>
      <c r="S72" s="256"/>
      <c r="T72" s="256"/>
      <c r="U72" s="256"/>
      <c r="V72" s="256"/>
      <c r="W72" s="256"/>
    </row>
    <row r="73" spans="1:23" s="161" customFormat="1" ht="8.25" customHeight="1" thickTop="1">
      <c r="A73" s="387"/>
      <c r="B73" s="386"/>
      <c r="C73" s="386"/>
      <c r="D73" s="386"/>
      <c r="E73" s="387"/>
      <c r="F73" s="649"/>
      <c r="G73" s="471"/>
      <c r="H73" s="648"/>
      <c r="I73" s="256"/>
      <c r="J73" s="256"/>
      <c r="K73" s="256"/>
      <c r="L73" s="256"/>
      <c r="M73" s="256"/>
      <c r="N73" s="256"/>
      <c r="O73" s="256"/>
      <c r="P73" s="256"/>
      <c r="Q73" s="256"/>
      <c r="R73" s="256"/>
      <c r="S73" s="256"/>
      <c r="T73" s="256"/>
      <c r="U73" s="256"/>
      <c r="V73" s="256"/>
      <c r="W73" s="256"/>
    </row>
    <row r="74" spans="1:23" s="161" customFormat="1">
      <c r="A74" s="386" t="s">
        <v>502</v>
      </c>
      <c r="B74" s="386"/>
      <c r="C74" s="386"/>
      <c r="D74" s="386"/>
      <c r="E74" s="387"/>
      <c r="F74" s="650">
        <v>2714932933</v>
      </c>
      <c r="G74" s="651"/>
      <c r="H74" s="650">
        <v>1619232400</v>
      </c>
      <c r="I74" s="256"/>
      <c r="J74" s="256"/>
      <c r="K74" s="256"/>
      <c r="L74" s="256"/>
      <c r="M74" s="256"/>
      <c r="N74" s="256"/>
      <c r="O74" s="256"/>
      <c r="P74" s="256"/>
      <c r="Q74" s="256"/>
      <c r="R74" s="256"/>
      <c r="S74" s="256"/>
      <c r="T74" s="256"/>
      <c r="U74" s="256"/>
      <c r="V74" s="256"/>
      <c r="W74" s="256"/>
    </row>
    <row r="75" spans="1:23" s="161" customFormat="1">
      <c r="A75" s="386" t="s">
        <v>501</v>
      </c>
      <c r="B75" s="386"/>
      <c r="C75" s="386"/>
      <c r="D75" s="386"/>
      <c r="E75" s="387"/>
      <c r="F75" s="650">
        <v>20000000000</v>
      </c>
      <c r="G75" s="651"/>
      <c r="H75" s="650">
        <v>20000000000</v>
      </c>
      <c r="I75" s="256"/>
      <c r="J75" s="256"/>
      <c r="K75" s="256"/>
      <c r="L75" s="256"/>
      <c r="M75" s="256"/>
      <c r="N75" s="256"/>
      <c r="O75" s="256"/>
      <c r="P75" s="256"/>
      <c r="Q75" s="256"/>
      <c r="R75" s="256"/>
      <c r="S75" s="256"/>
      <c r="T75" s="256"/>
      <c r="U75" s="256"/>
      <c r="V75" s="256"/>
      <c r="W75" s="256"/>
    </row>
    <row r="76" spans="1:23" s="161" customFormat="1" ht="15.75" customHeight="1">
      <c r="A76" s="386" t="s">
        <v>206</v>
      </c>
      <c r="B76" s="386"/>
      <c r="C76" s="386"/>
      <c r="D76" s="386"/>
      <c r="E76" s="387"/>
      <c r="F76" s="650">
        <v>677476500</v>
      </c>
      <c r="G76" s="471"/>
      <c r="H76" s="649"/>
      <c r="I76" s="256"/>
      <c r="J76" s="256"/>
      <c r="K76" s="256"/>
      <c r="L76" s="256"/>
      <c r="M76" s="256"/>
      <c r="N76" s="256"/>
      <c r="O76" s="256"/>
      <c r="P76" s="256"/>
      <c r="Q76" s="256"/>
      <c r="R76" s="256"/>
      <c r="S76" s="256"/>
      <c r="T76" s="256"/>
      <c r="U76" s="256"/>
      <c r="V76" s="256"/>
      <c r="W76" s="256"/>
    </row>
    <row r="77" spans="1:23" s="161" customFormat="1">
      <c r="A77" s="593" t="s">
        <v>499</v>
      </c>
      <c r="B77" s="386"/>
      <c r="C77" s="386"/>
      <c r="D77" s="386"/>
      <c r="E77" s="387"/>
      <c r="F77" s="649">
        <v>23392409433</v>
      </c>
      <c r="G77" s="649"/>
      <c r="H77" s="649">
        <v>21619232400</v>
      </c>
      <c r="I77" s="256"/>
      <c r="J77" s="256"/>
      <c r="K77" s="256"/>
      <c r="L77" s="256"/>
      <c r="M77" s="256"/>
      <c r="N77" s="256"/>
      <c r="O77" s="256"/>
      <c r="P77" s="256"/>
      <c r="Q77" s="256"/>
      <c r="R77" s="256"/>
      <c r="S77" s="256"/>
      <c r="T77" s="256"/>
      <c r="U77" s="256"/>
      <c r="V77" s="256"/>
      <c r="W77" s="256"/>
    </row>
    <row r="78" spans="1:23" s="161" customFormat="1">
      <c r="A78" s="593"/>
      <c r="B78" s="386"/>
      <c r="C78" s="386"/>
      <c r="D78" s="386"/>
      <c r="E78" s="387"/>
      <c r="F78" s="649"/>
      <c r="G78" s="649"/>
      <c r="H78" s="649"/>
      <c r="I78" s="256"/>
      <c r="J78" s="256"/>
      <c r="K78" s="256"/>
      <c r="L78" s="256"/>
      <c r="M78" s="256"/>
      <c r="N78" s="256"/>
      <c r="O78" s="256"/>
      <c r="P78" s="256"/>
      <c r="Q78" s="256"/>
      <c r="R78" s="256"/>
      <c r="S78" s="256"/>
      <c r="T78" s="256"/>
      <c r="U78" s="256"/>
      <c r="V78" s="256"/>
      <c r="W78" s="256"/>
    </row>
    <row r="79" spans="1:23" s="161" customFormat="1" ht="26.25" thickBot="1">
      <c r="A79" s="593"/>
      <c r="B79" s="386"/>
      <c r="C79" s="386"/>
      <c r="D79" s="386"/>
      <c r="E79" s="387"/>
      <c r="F79" s="710" t="s">
        <v>574</v>
      </c>
      <c r="G79" s="708"/>
      <c r="H79" s="710" t="s">
        <v>666</v>
      </c>
      <c r="I79" s="256"/>
      <c r="J79" s="256"/>
      <c r="K79" s="256"/>
      <c r="L79" s="256"/>
      <c r="M79" s="256"/>
      <c r="N79" s="256"/>
      <c r="O79" s="256"/>
      <c r="P79" s="256"/>
      <c r="Q79" s="256"/>
      <c r="R79" s="256"/>
      <c r="S79" s="256"/>
      <c r="T79" s="256"/>
      <c r="U79" s="256"/>
      <c r="V79" s="256"/>
      <c r="W79" s="256"/>
    </row>
    <row r="80" spans="1:23" s="161" customFormat="1" ht="15" thickTop="1">
      <c r="A80" s="593"/>
      <c r="B80" s="386"/>
      <c r="C80" s="386"/>
      <c r="D80" s="386"/>
      <c r="E80" s="387"/>
      <c r="F80" s="711"/>
      <c r="G80" s="708"/>
      <c r="H80" s="711"/>
      <c r="I80" s="256"/>
      <c r="J80" s="256"/>
      <c r="K80" s="256"/>
      <c r="L80" s="256"/>
      <c r="M80" s="256"/>
      <c r="N80" s="256"/>
      <c r="O80" s="256"/>
      <c r="P80" s="256"/>
      <c r="Q80" s="256"/>
      <c r="R80" s="256"/>
      <c r="S80" s="256"/>
      <c r="T80" s="256"/>
      <c r="U80" s="256"/>
      <c r="V80" s="256"/>
      <c r="W80" s="256"/>
    </row>
    <row r="81" spans="1:23" s="161" customFormat="1">
      <c r="A81" s="386" t="s">
        <v>380</v>
      </c>
      <c r="B81" s="386"/>
      <c r="C81" s="386"/>
      <c r="D81" s="386"/>
      <c r="E81" s="387"/>
      <c r="F81" s="650">
        <v>88816054</v>
      </c>
      <c r="G81" s="649"/>
      <c r="H81" s="650">
        <v>7920469600</v>
      </c>
      <c r="I81" s="256"/>
      <c r="J81" s="256"/>
      <c r="K81" s="256"/>
      <c r="L81" s="256"/>
      <c r="M81" s="256"/>
      <c r="N81" s="256"/>
      <c r="O81" s="256"/>
      <c r="P81" s="256"/>
      <c r="Q81" s="256"/>
      <c r="R81" s="256"/>
      <c r="S81" s="256"/>
      <c r="T81" s="256"/>
      <c r="U81" s="256"/>
      <c r="V81" s="256"/>
      <c r="W81" s="256"/>
    </row>
    <row r="82" spans="1:23" s="161" customFormat="1">
      <c r="A82" s="386" t="s">
        <v>381</v>
      </c>
      <c r="B82" s="386"/>
      <c r="C82" s="386"/>
      <c r="D82" s="386"/>
      <c r="E82" s="387"/>
      <c r="F82" s="650">
        <v>4835879894</v>
      </c>
      <c r="G82" s="649"/>
      <c r="H82" s="650">
        <v>17827335400</v>
      </c>
      <c r="I82" s="256"/>
      <c r="J82" s="256"/>
      <c r="K82" s="256"/>
      <c r="L82" s="256"/>
      <c r="M82" s="256"/>
      <c r="N82" s="256"/>
      <c r="O82" s="256"/>
      <c r="P82" s="256"/>
      <c r="Q82" s="256"/>
      <c r="R82" s="256"/>
      <c r="S82" s="256"/>
      <c r="T82" s="256"/>
      <c r="U82" s="256"/>
      <c r="V82" s="256"/>
      <c r="W82" s="256"/>
    </row>
    <row r="83" spans="1:23" s="161" customFormat="1">
      <c r="A83" s="652"/>
      <c r="B83" s="386"/>
      <c r="C83" s="386"/>
      <c r="D83" s="386"/>
      <c r="E83" s="386"/>
      <c r="F83" s="650"/>
      <c r="G83" s="650"/>
      <c r="H83" s="650"/>
      <c r="I83" s="256"/>
      <c r="J83" s="256"/>
      <c r="K83" s="256"/>
      <c r="L83" s="256"/>
      <c r="M83" s="256"/>
      <c r="N83" s="256"/>
      <c r="O83" s="256"/>
      <c r="P83" s="256"/>
      <c r="Q83" s="256"/>
      <c r="R83" s="256"/>
      <c r="S83" s="256"/>
      <c r="T83" s="256"/>
      <c r="U83" s="256"/>
      <c r="V83" s="256"/>
      <c r="W83" s="256"/>
    </row>
    <row r="84" spans="1:23" s="161" customFormat="1" ht="9" customHeight="1">
      <c r="A84" s="387"/>
      <c r="B84" s="386"/>
      <c r="C84" s="386"/>
      <c r="D84" s="386"/>
      <c r="E84" s="387"/>
      <c r="F84" s="471"/>
      <c r="G84" s="471"/>
      <c r="H84" s="648"/>
      <c r="I84" s="256"/>
      <c r="J84" s="256"/>
      <c r="K84" s="256"/>
      <c r="L84" s="256"/>
      <c r="M84" s="256"/>
      <c r="N84" s="256"/>
      <c r="O84" s="256"/>
      <c r="P84" s="256"/>
      <c r="Q84" s="256"/>
      <c r="R84" s="256"/>
      <c r="S84" s="256"/>
      <c r="T84" s="256"/>
      <c r="U84" s="256"/>
      <c r="V84" s="256"/>
      <c r="W84" s="256"/>
    </row>
    <row r="85" spans="1:23" s="161" customFormat="1" ht="31.5" customHeight="1">
      <c r="A85" s="777" t="s">
        <v>581</v>
      </c>
      <c r="B85" s="778"/>
      <c r="C85" s="778"/>
      <c r="D85" s="778"/>
      <c r="E85" s="778"/>
      <c r="F85" s="778"/>
      <c r="G85" s="778"/>
      <c r="H85" s="778"/>
      <c r="I85" s="256"/>
      <c r="J85" s="256"/>
      <c r="K85" s="256"/>
      <c r="L85" s="256"/>
      <c r="M85" s="256"/>
      <c r="N85" s="256"/>
      <c r="O85" s="256"/>
      <c r="P85" s="256"/>
      <c r="Q85" s="256"/>
      <c r="R85" s="256"/>
      <c r="S85" s="256"/>
      <c r="T85" s="256"/>
      <c r="U85" s="256"/>
      <c r="V85" s="256"/>
      <c r="W85" s="256"/>
    </row>
    <row r="86" spans="1:23" s="161" customFormat="1" ht="13.5" customHeight="1">
      <c r="A86" s="386"/>
      <c r="B86" s="386"/>
      <c r="C86" s="386"/>
      <c r="D86" s="386"/>
      <c r="E86" s="386"/>
      <c r="F86" s="421"/>
      <c r="G86" s="421"/>
      <c r="H86" s="421"/>
      <c r="I86" s="256"/>
      <c r="J86" s="256"/>
      <c r="K86" s="256"/>
      <c r="L86" s="256"/>
      <c r="M86" s="256"/>
      <c r="N86" s="256"/>
      <c r="O86" s="256"/>
      <c r="P86" s="256"/>
      <c r="Q86" s="256"/>
      <c r="R86" s="256"/>
      <c r="S86" s="256"/>
      <c r="T86" s="256"/>
      <c r="U86" s="256"/>
      <c r="V86" s="256"/>
      <c r="W86" s="256"/>
    </row>
    <row r="87" spans="1:23" s="161" customFormat="1">
      <c r="A87" s="386"/>
      <c r="B87" s="386"/>
      <c r="C87" s="386"/>
      <c r="D87" s="386"/>
      <c r="E87" s="386"/>
      <c r="F87" s="593" t="s">
        <v>425</v>
      </c>
      <c r="G87" s="593"/>
      <c r="H87" s="386"/>
      <c r="I87" s="256"/>
      <c r="J87" s="256"/>
      <c r="K87" s="256"/>
      <c r="L87" s="256"/>
      <c r="M87" s="256"/>
      <c r="N87" s="256"/>
      <c r="O87" s="256"/>
      <c r="P87" s="256"/>
      <c r="Q87" s="256"/>
      <c r="R87" s="256"/>
      <c r="S87" s="256"/>
      <c r="T87" s="256"/>
      <c r="U87" s="256"/>
      <c r="V87" s="256"/>
      <c r="W87" s="256"/>
    </row>
    <row r="88" spans="1:23" s="147" customFormat="1" ht="15">
      <c r="A88" s="593" t="s">
        <v>6</v>
      </c>
      <c r="B88" s="594"/>
      <c r="C88" s="779" t="s">
        <v>7</v>
      </c>
      <c r="D88" s="779"/>
      <c r="E88" s="594"/>
      <c r="F88" s="593" t="s">
        <v>817</v>
      </c>
      <c r="G88" s="593"/>
      <c r="H88" s="594"/>
      <c r="I88" s="274"/>
      <c r="J88" s="274"/>
      <c r="K88" s="274"/>
      <c r="L88" s="274"/>
      <c r="M88" s="274"/>
      <c r="N88" s="274"/>
      <c r="O88" s="274"/>
      <c r="P88" s="274"/>
      <c r="Q88" s="274"/>
      <c r="R88" s="274"/>
      <c r="S88" s="274"/>
      <c r="T88" s="274"/>
      <c r="U88" s="274"/>
      <c r="V88" s="274"/>
      <c r="W88" s="274"/>
    </row>
    <row r="89" spans="1:23" s="147" customFormat="1" ht="15">
      <c r="A89" s="434"/>
      <c r="B89" s="434"/>
      <c r="C89" s="434"/>
      <c r="D89" s="434"/>
      <c r="E89" s="434"/>
      <c r="F89" s="434"/>
      <c r="G89" s="434"/>
      <c r="H89" s="434"/>
      <c r="I89" s="274"/>
      <c r="J89" s="274"/>
      <c r="K89" s="274"/>
      <c r="L89" s="274"/>
      <c r="M89" s="274"/>
      <c r="N89" s="274"/>
      <c r="O89" s="274"/>
      <c r="P89" s="274"/>
      <c r="Q89" s="274"/>
      <c r="R89" s="274"/>
      <c r="S89" s="274"/>
      <c r="T89" s="274"/>
      <c r="U89" s="274"/>
      <c r="V89" s="274"/>
      <c r="W89" s="274"/>
    </row>
    <row r="90" spans="1:23" s="147" customFormat="1" ht="15">
      <c r="A90" s="434"/>
      <c r="B90" s="434"/>
      <c r="C90" s="434"/>
      <c r="D90" s="434"/>
      <c r="E90" s="434"/>
      <c r="F90" s="439"/>
      <c r="G90" s="439"/>
      <c r="H90" s="434"/>
      <c r="I90" s="274"/>
      <c r="J90" s="274"/>
      <c r="K90" s="274"/>
      <c r="L90" s="274"/>
      <c r="M90" s="274"/>
      <c r="N90" s="274"/>
      <c r="O90" s="274"/>
      <c r="P90" s="274"/>
      <c r="Q90" s="274"/>
      <c r="R90" s="274"/>
      <c r="S90" s="274"/>
      <c r="T90" s="274"/>
      <c r="U90" s="274"/>
      <c r="V90" s="274"/>
      <c r="W90" s="274"/>
    </row>
    <row r="91" spans="1:23" s="147" customFormat="1" ht="15">
      <c r="A91" s="434"/>
      <c r="B91" s="434"/>
      <c r="C91" s="434"/>
      <c r="D91" s="434"/>
      <c r="E91" s="434"/>
      <c r="F91" s="595"/>
      <c r="G91" s="595"/>
      <c r="H91" s="434"/>
      <c r="I91" s="274"/>
      <c r="J91" s="274"/>
      <c r="K91" s="274"/>
      <c r="L91" s="274"/>
      <c r="M91" s="274"/>
      <c r="N91" s="274"/>
      <c r="O91" s="274"/>
      <c r="P91" s="274"/>
      <c r="Q91" s="274"/>
      <c r="R91" s="274"/>
      <c r="S91" s="274"/>
      <c r="T91" s="274"/>
      <c r="U91" s="274"/>
      <c r="V91" s="274"/>
      <c r="W91" s="274"/>
    </row>
    <row r="92" spans="1:23" s="147" customFormat="1" ht="15">
      <c r="A92" s="434"/>
      <c r="B92" s="434"/>
      <c r="C92" s="434"/>
      <c r="D92" s="434"/>
      <c r="E92" s="434"/>
      <c r="F92" s="434"/>
      <c r="G92" s="434"/>
      <c r="H92" s="434"/>
      <c r="I92" s="274"/>
      <c r="J92" s="274"/>
      <c r="K92" s="274"/>
      <c r="L92" s="274"/>
      <c r="M92" s="274"/>
      <c r="N92" s="274"/>
      <c r="O92" s="274"/>
      <c r="P92" s="274"/>
      <c r="Q92" s="274"/>
      <c r="R92" s="274"/>
      <c r="S92" s="274"/>
      <c r="T92" s="274"/>
      <c r="U92" s="274"/>
      <c r="V92" s="274"/>
      <c r="W92" s="274"/>
    </row>
    <row r="93" spans="1:23" s="147" customFormat="1" ht="15">
      <c r="A93" s="434"/>
      <c r="B93" s="434"/>
      <c r="C93" s="434"/>
      <c r="D93" s="434"/>
      <c r="E93" s="434"/>
      <c r="F93" s="434"/>
      <c r="G93" s="434"/>
      <c r="H93" s="434"/>
      <c r="I93" s="274"/>
      <c r="J93" s="274"/>
      <c r="K93" s="274"/>
      <c r="L93" s="274"/>
      <c r="M93" s="274"/>
      <c r="N93" s="274"/>
      <c r="O93" s="274"/>
      <c r="P93" s="274"/>
      <c r="Q93" s="274"/>
      <c r="R93" s="274"/>
      <c r="S93" s="274"/>
      <c r="T93" s="274"/>
      <c r="U93" s="274"/>
      <c r="V93" s="274"/>
      <c r="W93" s="274"/>
    </row>
    <row r="94" spans="1:23" s="147" customFormat="1" ht="15">
      <c r="A94" s="596"/>
      <c r="B94" s="653"/>
      <c r="C94" s="776"/>
      <c r="D94" s="776"/>
      <c r="E94" s="653"/>
      <c r="F94" s="776"/>
      <c r="G94" s="776"/>
      <c r="H94" s="776"/>
      <c r="I94" s="274"/>
      <c r="J94" s="274"/>
      <c r="K94" s="274"/>
      <c r="L94" s="274"/>
      <c r="M94" s="274"/>
      <c r="N94" s="274"/>
      <c r="O94" s="274"/>
      <c r="P94" s="274"/>
      <c r="Q94" s="274"/>
      <c r="R94" s="274"/>
      <c r="S94" s="274"/>
      <c r="T94" s="274"/>
      <c r="U94" s="274"/>
      <c r="V94" s="274"/>
      <c r="W94" s="274"/>
    </row>
    <row r="95" spans="1:23" s="161" customFormat="1">
      <c r="A95" s="347"/>
      <c r="B95" s="347"/>
      <c r="C95" s="347"/>
      <c r="D95" s="347"/>
      <c r="E95" s="347"/>
      <c r="F95" s="347"/>
      <c r="G95" s="347"/>
      <c r="H95" s="347"/>
      <c r="I95" s="256"/>
      <c r="J95" s="256"/>
      <c r="K95" s="256"/>
      <c r="L95" s="256"/>
      <c r="M95" s="256"/>
      <c r="N95" s="256"/>
      <c r="O95" s="256"/>
      <c r="P95" s="256"/>
      <c r="Q95" s="256"/>
      <c r="R95" s="256"/>
      <c r="S95" s="256"/>
      <c r="T95" s="256"/>
      <c r="U95" s="256"/>
      <c r="V95" s="256"/>
      <c r="W95" s="256"/>
    </row>
    <row r="96" spans="1:23" s="161" customFormat="1">
      <c r="A96" s="347"/>
      <c r="B96" s="347"/>
      <c r="C96" s="347"/>
      <c r="D96" s="347"/>
      <c r="E96" s="347"/>
      <c r="F96" s="347"/>
      <c r="G96" s="347"/>
      <c r="H96" s="347"/>
      <c r="I96" s="256"/>
      <c r="J96" s="256"/>
      <c r="K96" s="256"/>
      <c r="L96" s="256"/>
      <c r="M96" s="256"/>
      <c r="N96" s="256"/>
      <c r="O96" s="256"/>
      <c r="P96" s="256"/>
      <c r="Q96" s="256"/>
      <c r="R96" s="256"/>
      <c r="S96" s="256"/>
      <c r="T96" s="256"/>
      <c r="U96" s="256"/>
      <c r="V96" s="256"/>
      <c r="W96" s="256"/>
    </row>
    <row r="97" spans="1:23" s="161" customFormat="1">
      <c r="A97" s="347"/>
      <c r="B97" s="347"/>
      <c r="C97" s="347"/>
      <c r="D97" s="347"/>
      <c r="E97" s="347"/>
      <c r="F97" s="347"/>
      <c r="G97" s="347"/>
      <c r="H97" s="347"/>
      <c r="I97" s="256"/>
      <c r="J97" s="256"/>
      <c r="K97" s="256"/>
      <c r="L97" s="256"/>
      <c r="M97" s="256"/>
      <c r="N97" s="256"/>
      <c r="O97" s="256"/>
      <c r="P97" s="256"/>
      <c r="Q97" s="256"/>
      <c r="R97" s="256"/>
      <c r="S97" s="256"/>
      <c r="T97" s="256"/>
      <c r="U97" s="256"/>
      <c r="V97" s="256"/>
      <c r="W97" s="256"/>
    </row>
    <row r="98" spans="1:23" s="161" customFormat="1">
      <c r="A98" s="347"/>
      <c r="B98" s="347"/>
      <c r="C98" s="347"/>
      <c r="D98" s="347"/>
      <c r="E98" s="347"/>
      <c r="F98" s="347"/>
      <c r="G98" s="347"/>
      <c r="H98" s="347"/>
      <c r="I98" s="256"/>
      <c r="J98" s="256"/>
      <c r="K98" s="256"/>
      <c r="L98" s="256"/>
      <c r="M98" s="256"/>
      <c r="N98" s="256"/>
      <c r="O98" s="256"/>
      <c r="P98" s="256"/>
      <c r="Q98" s="256"/>
      <c r="R98" s="256"/>
      <c r="S98" s="256"/>
      <c r="T98" s="256"/>
      <c r="U98" s="256"/>
      <c r="V98" s="256"/>
      <c r="W98" s="256"/>
    </row>
    <row r="99" spans="1:23" s="161" customFormat="1">
      <c r="A99" s="347"/>
      <c r="B99" s="347"/>
      <c r="C99" s="347"/>
      <c r="D99" s="347"/>
      <c r="E99" s="347"/>
      <c r="F99" s="347"/>
      <c r="G99" s="347"/>
      <c r="H99" s="347"/>
      <c r="I99" s="256"/>
      <c r="J99" s="256"/>
      <c r="K99" s="256"/>
      <c r="L99" s="256"/>
      <c r="M99" s="256"/>
      <c r="N99" s="256"/>
      <c r="O99" s="256"/>
      <c r="P99" s="256"/>
      <c r="Q99" s="256"/>
      <c r="R99" s="256"/>
      <c r="S99" s="256"/>
      <c r="T99" s="256"/>
      <c r="U99" s="256"/>
      <c r="V99" s="256"/>
      <c r="W99" s="256"/>
    </row>
    <row r="100" spans="1:23" s="161" customFormat="1">
      <c r="A100" s="347"/>
      <c r="B100" s="347"/>
      <c r="C100" s="347"/>
      <c r="D100" s="347"/>
      <c r="E100" s="347"/>
      <c r="F100" s="347"/>
      <c r="G100" s="347"/>
      <c r="H100" s="347"/>
      <c r="I100" s="256"/>
      <c r="J100" s="256"/>
      <c r="K100" s="256"/>
      <c r="L100" s="256"/>
      <c r="M100" s="256"/>
      <c r="N100" s="256"/>
      <c r="O100" s="256"/>
      <c r="P100" s="256"/>
      <c r="Q100" s="256"/>
      <c r="R100" s="256"/>
      <c r="S100" s="256"/>
      <c r="T100" s="256"/>
      <c r="U100" s="256"/>
      <c r="V100" s="256"/>
      <c r="W100" s="256"/>
    </row>
    <row r="101" spans="1:23" s="161" customFormat="1">
      <c r="A101" s="347"/>
      <c r="B101" s="347"/>
      <c r="C101" s="347"/>
      <c r="D101" s="347"/>
      <c r="E101" s="347"/>
      <c r="F101" s="347"/>
      <c r="G101" s="347"/>
      <c r="H101" s="347"/>
      <c r="I101" s="256"/>
      <c r="J101" s="256"/>
      <c r="K101" s="256"/>
      <c r="L101" s="256"/>
      <c r="M101" s="256"/>
      <c r="N101" s="256"/>
      <c r="O101" s="256"/>
      <c r="P101" s="256"/>
      <c r="Q101" s="256"/>
      <c r="R101" s="256"/>
      <c r="S101" s="256"/>
      <c r="T101" s="256"/>
      <c r="U101" s="256"/>
      <c r="V101" s="256"/>
      <c r="W101" s="256"/>
    </row>
  </sheetData>
  <mergeCells count="7">
    <mergeCell ref="C4:E4"/>
    <mergeCell ref="F4:H4"/>
    <mergeCell ref="C3:H3"/>
    <mergeCell ref="C94:D94"/>
    <mergeCell ref="F94:H94"/>
    <mergeCell ref="A85:H85"/>
    <mergeCell ref="C88:D88"/>
  </mergeCells>
  <phoneticPr fontId="11" type="noConversion"/>
  <pageMargins left="0.72" right="0.26" top="0.51" bottom="0.56999999999999995" header="0.25" footer="0.21"/>
  <pageSetup paperSize="9" firstPageNumber="11" orientation="portrait" useFirstPageNumber="1" r:id="rId1"/>
  <headerFooter alignWithMargins="0">
    <oddFooter>&amp;R&amp;P</oddFooter>
  </headerFooter>
  <legacyDrawing r:id="rId2"/>
</worksheet>
</file>

<file path=xl/worksheets/sheet13.xml><?xml version="1.0" encoding="utf-8"?>
<worksheet xmlns="http://schemas.openxmlformats.org/spreadsheetml/2006/main" xmlns:r="http://schemas.openxmlformats.org/officeDocument/2006/relationships">
  <sheetPr codeName="Sheet10" enableFormatConditionsCalculation="0">
    <tabColor indexed="55"/>
  </sheetPr>
  <dimension ref="A1:AF41"/>
  <sheetViews>
    <sheetView topLeftCell="E40" workbookViewId="0">
      <selection activeCell="H39" sqref="H39"/>
    </sheetView>
  </sheetViews>
  <sheetFormatPr defaultRowHeight="26.25" customHeight="1"/>
  <cols>
    <col min="1" max="1" width="4" style="213" customWidth="1"/>
    <col min="2" max="2" width="39.7109375" style="148" customWidth="1"/>
    <col min="3" max="3" width="5.7109375" style="141" customWidth="1"/>
    <col min="4" max="4" width="8" style="141" customWidth="1"/>
    <col min="5" max="5" width="16.42578125" style="141" customWidth="1"/>
    <col min="6" max="6" width="16" style="308" customWidth="1"/>
    <col min="7" max="7" width="16.7109375" style="308" customWidth="1"/>
    <col min="8" max="8" width="16" style="308" customWidth="1"/>
    <col min="9" max="9" width="3.5703125" style="141" customWidth="1"/>
    <col min="10" max="16384" width="9.140625" style="141"/>
  </cols>
  <sheetData>
    <row r="1" spans="1:32" ht="18.75" customHeight="1">
      <c r="B1" s="387" t="s">
        <v>608</v>
      </c>
      <c r="C1" s="657"/>
      <c r="D1" s="657"/>
      <c r="E1" s="657"/>
      <c r="F1" s="658"/>
      <c r="G1" s="658"/>
      <c r="H1" s="658"/>
    </row>
    <row r="2" spans="1:32" ht="23.25" customHeight="1">
      <c r="B2" s="387" t="s">
        <v>134</v>
      </c>
      <c r="C2" s="659"/>
      <c r="D2" s="659"/>
      <c r="E2" s="659"/>
      <c r="F2" s="660"/>
      <c r="G2" s="660"/>
      <c r="H2" s="660"/>
    </row>
    <row r="3" spans="1:32" ht="32.25" customHeight="1">
      <c r="B3" s="783" t="s">
        <v>441</v>
      </c>
      <c r="C3" s="783"/>
      <c r="D3" s="783"/>
      <c r="E3" s="783"/>
      <c r="F3" s="783"/>
      <c r="G3" s="783"/>
      <c r="H3" s="783"/>
    </row>
    <row r="4" spans="1:32" ht="18.75" customHeight="1">
      <c r="B4" s="781"/>
      <c r="C4" s="781"/>
      <c r="D4" s="781"/>
      <c r="E4" s="781"/>
      <c r="F4" s="781"/>
      <c r="G4" s="661"/>
      <c r="H4" s="661"/>
      <c r="I4" s="166"/>
    </row>
    <row r="5" spans="1:32" ht="18.75" customHeight="1">
      <c r="B5" s="781" t="s">
        <v>642</v>
      </c>
      <c r="C5" s="781"/>
      <c r="D5" s="781"/>
      <c r="E5" s="781"/>
      <c r="F5" s="781"/>
      <c r="G5" s="781"/>
      <c r="H5" s="781"/>
    </row>
    <row r="6" spans="1:32" ht="25.5" customHeight="1">
      <c r="B6" s="782"/>
      <c r="C6" s="782"/>
      <c r="D6" s="782"/>
      <c r="E6" s="782"/>
      <c r="F6" s="782"/>
      <c r="G6" s="662"/>
      <c r="H6" s="663" t="s">
        <v>596</v>
      </c>
    </row>
    <row r="7" spans="1:32" ht="42.75" customHeight="1">
      <c r="A7" s="422" t="s">
        <v>595</v>
      </c>
      <c r="B7" s="664" t="s">
        <v>872</v>
      </c>
      <c r="C7" s="665" t="s">
        <v>873</v>
      </c>
      <c r="D7" s="666" t="s">
        <v>747</v>
      </c>
      <c r="E7" s="667" t="s">
        <v>696</v>
      </c>
      <c r="F7" s="668" t="s">
        <v>697</v>
      </c>
      <c r="G7" s="669" t="s">
        <v>698</v>
      </c>
      <c r="H7" s="669" t="s">
        <v>699</v>
      </c>
    </row>
    <row r="8" spans="1:32" s="310" customFormat="1" ht="30.75" customHeight="1">
      <c r="A8" s="309"/>
      <c r="B8" s="670"/>
      <c r="C8" s="671"/>
      <c r="D8" s="671"/>
      <c r="E8" s="672" t="s">
        <v>567</v>
      </c>
      <c r="F8" s="672" t="s">
        <v>569</v>
      </c>
      <c r="G8" s="672" t="s">
        <v>568</v>
      </c>
      <c r="H8" s="672" t="s">
        <v>570</v>
      </c>
    </row>
    <row r="9" spans="1:32" ht="16.5" customHeight="1">
      <c r="A9" s="309">
        <v>1</v>
      </c>
      <c r="B9" s="673">
        <v>2</v>
      </c>
      <c r="C9" s="674">
        <v>3</v>
      </c>
      <c r="D9" s="674">
        <v>4</v>
      </c>
      <c r="E9" s="525">
        <v>5</v>
      </c>
      <c r="F9" s="525">
        <v>6</v>
      </c>
      <c r="G9" s="525">
        <v>7</v>
      </c>
      <c r="H9" s="411">
        <v>8</v>
      </c>
    </row>
    <row r="10" spans="1:32" ht="31.5" customHeight="1">
      <c r="A10" s="143">
        <v>1</v>
      </c>
      <c r="B10" s="675" t="s">
        <v>624</v>
      </c>
      <c r="C10" s="332" t="s">
        <v>251</v>
      </c>
      <c r="D10" s="332" t="s">
        <v>280</v>
      </c>
      <c r="E10" s="425">
        <v>60177554734</v>
      </c>
      <c r="F10" s="424">
        <v>36727798486</v>
      </c>
      <c r="G10" s="654">
        <v>128320003970</v>
      </c>
      <c r="H10" s="424">
        <v>112631538910</v>
      </c>
      <c r="I10" s="304"/>
    </row>
    <row r="11" spans="1:32" ht="20.25" customHeight="1">
      <c r="A11" s="143">
        <v>3</v>
      </c>
      <c r="B11" s="675" t="s">
        <v>874</v>
      </c>
      <c r="C11" s="676" t="s">
        <v>253</v>
      </c>
      <c r="D11" s="676"/>
      <c r="E11" s="424">
        <v>4000000</v>
      </c>
      <c r="F11" s="424">
        <v>2251731046</v>
      </c>
      <c r="G11" s="654">
        <v>24272727</v>
      </c>
      <c r="H11" s="424">
        <v>2255271046</v>
      </c>
      <c r="I11" s="304"/>
    </row>
    <row r="12" spans="1:32" ht="37.5" customHeight="1">
      <c r="A12" s="143">
        <v>4</v>
      </c>
      <c r="B12" s="325" t="s">
        <v>875</v>
      </c>
      <c r="C12" s="326" t="s">
        <v>331</v>
      </c>
      <c r="D12" s="326"/>
      <c r="E12" s="425">
        <v>60173554734</v>
      </c>
      <c r="F12" s="425">
        <v>34476067440</v>
      </c>
      <c r="G12" s="654">
        <v>128295731243</v>
      </c>
      <c r="H12" s="654">
        <v>110376267864</v>
      </c>
      <c r="I12" s="304"/>
    </row>
    <row r="13" spans="1:32" ht="20.25" customHeight="1">
      <c r="A13" s="143">
        <v>5</v>
      </c>
      <c r="B13" s="675" t="s">
        <v>625</v>
      </c>
      <c r="C13" s="332" t="s">
        <v>332</v>
      </c>
      <c r="D13" s="332" t="s">
        <v>281</v>
      </c>
      <c r="E13" s="425">
        <v>51257883180</v>
      </c>
      <c r="F13" s="425">
        <v>23674380111</v>
      </c>
      <c r="G13" s="654">
        <v>106818046835</v>
      </c>
      <c r="H13" s="425">
        <v>73913558265</v>
      </c>
      <c r="I13" s="304"/>
    </row>
    <row r="14" spans="1:32" ht="36.75" customHeight="1">
      <c r="A14" s="143">
        <v>7</v>
      </c>
      <c r="B14" s="325" t="s">
        <v>876</v>
      </c>
      <c r="C14" s="326" t="s">
        <v>385</v>
      </c>
      <c r="D14" s="326"/>
      <c r="E14" s="425">
        <v>8915671554</v>
      </c>
      <c r="F14" s="425">
        <v>10801687329</v>
      </c>
      <c r="G14" s="425">
        <v>21477684408</v>
      </c>
      <c r="H14" s="425">
        <v>36462709599</v>
      </c>
      <c r="I14" s="304"/>
      <c r="AF14" s="304"/>
    </row>
    <row r="15" spans="1:32" ht="16.5" customHeight="1">
      <c r="A15" s="143">
        <v>8</v>
      </c>
      <c r="B15" s="675" t="s">
        <v>877</v>
      </c>
      <c r="C15" s="332" t="s">
        <v>386</v>
      </c>
      <c r="D15" s="332" t="s">
        <v>282</v>
      </c>
      <c r="E15" s="427">
        <v>8323233</v>
      </c>
      <c r="F15" s="424">
        <v>10197845</v>
      </c>
      <c r="G15" s="654">
        <v>103133422</v>
      </c>
      <c r="H15" s="424">
        <v>93102360</v>
      </c>
      <c r="I15" s="304"/>
    </row>
    <row r="16" spans="1:32" ht="16.5" customHeight="1">
      <c r="A16" s="143"/>
      <c r="B16" s="677" t="s">
        <v>283</v>
      </c>
      <c r="C16" s="332"/>
      <c r="D16" s="332"/>
      <c r="E16" s="427"/>
      <c r="F16" s="424"/>
      <c r="G16" s="654">
        <v>0</v>
      </c>
      <c r="H16" s="424"/>
      <c r="I16" s="304"/>
    </row>
    <row r="17" spans="1:9" ht="16.5" customHeight="1">
      <c r="A17" s="143">
        <v>9</v>
      </c>
      <c r="B17" s="675" t="s">
        <v>878</v>
      </c>
      <c r="C17" s="332" t="s">
        <v>387</v>
      </c>
      <c r="D17" s="332" t="s">
        <v>284</v>
      </c>
      <c r="E17" s="427">
        <v>3301759664</v>
      </c>
      <c r="F17" s="424">
        <v>5397703633</v>
      </c>
      <c r="G17" s="654">
        <v>12819400411</v>
      </c>
      <c r="H17" s="424">
        <v>18178927167</v>
      </c>
      <c r="I17" s="304"/>
    </row>
    <row r="18" spans="1:9" ht="16.5" customHeight="1">
      <c r="A18" s="143">
        <v>10</v>
      </c>
      <c r="B18" s="677" t="s">
        <v>323</v>
      </c>
      <c r="C18" s="332" t="s">
        <v>388</v>
      </c>
      <c r="D18" s="332"/>
      <c r="E18" s="428">
        <v>3120998290</v>
      </c>
      <c r="F18" s="426">
        <v>5317477675</v>
      </c>
      <c r="G18" s="654">
        <v>12098086288</v>
      </c>
      <c r="H18" s="426">
        <v>18095570486</v>
      </c>
      <c r="I18" s="304"/>
    </row>
    <row r="19" spans="1:9" ht="14.25" customHeight="1">
      <c r="A19" s="143">
        <v>11</v>
      </c>
      <c r="B19" s="675" t="s">
        <v>879</v>
      </c>
      <c r="C19" s="332" t="s">
        <v>389</v>
      </c>
      <c r="D19" s="332"/>
      <c r="E19" s="427">
        <v>1171065000</v>
      </c>
      <c r="F19" s="424">
        <v>1202076896</v>
      </c>
      <c r="G19" s="654">
        <v>4122452605</v>
      </c>
      <c r="H19" s="424">
        <v>3551948577</v>
      </c>
      <c r="I19" s="304"/>
    </row>
    <row r="20" spans="1:9" ht="16.5" customHeight="1">
      <c r="A20" s="332">
        <v>12</v>
      </c>
      <c r="B20" s="675" t="s">
        <v>881</v>
      </c>
      <c r="C20" s="332" t="s">
        <v>390</v>
      </c>
      <c r="D20" s="332"/>
      <c r="E20" s="427">
        <v>4127969354</v>
      </c>
      <c r="F20" s="424">
        <v>3796490572</v>
      </c>
      <c r="G20" s="654">
        <v>17700243318</v>
      </c>
      <c r="H20" s="424">
        <v>11981706543</v>
      </c>
      <c r="I20" s="304"/>
    </row>
    <row r="21" spans="1:9" ht="33.75" customHeight="1">
      <c r="A21" s="331">
        <v>13</v>
      </c>
      <c r="B21" s="327" t="s">
        <v>628</v>
      </c>
      <c r="C21" s="526" t="s">
        <v>391</v>
      </c>
      <c r="D21" s="526"/>
      <c r="E21" s="425">
        <v>323200769</v>
      </c>
      <c r="F21" s="425">
        <v>415614073</v>
      </c>
      <c r="G21" s="425">
        <v>-13061278504</v>
      </c>
      <c r="H21" s="425">
        <v>2843229672</v>
      </c>
      <c r="I21" s="304"/>
    </row>
    <row r="22" spans="1:9" ht="20.25" customHeight="1">
      <c r="A22" s="232">
        <v>14</v>
      </c>
      <c r="B22" s="675" t="s">
        <v>491</v>
      </c>
      <c r="C22" s="332"/>
      <c r="D22" s="332"/>
      <c r="E22" s="189"/>
      <c r="F22" s="424"/>
      <c r="G22" s="654">
        <v>0</v>
      </c>
      <c r="H22" s="424"/>
      <c r="I22" s="304"/>
    </row>
    <row r="23" spans="1:9" ht="18" customHeight="1">
      <c r="A23" s="143">
        <v>15</v>
      </c>
      <c r="B23" s="675" t="s">
        <v>882</v>
      </c>
      <c r="C23" s="332" t="s">
        <v>392</v>
      </c>
      <c r="D23" s="332"/>
      <c r="E23" s="427">
        <v>5000036</v>
      </c>
      <c r="F23" s="424">
        <v>347272727</v>
      </c>
      <c r="G23" s="654">
        <v>902754000</v>
      </c>
      <c r="H23" s="424">
        <v>3939048214</v>
      </c>
      <c r="I23" s="304"/>
    </row>
    <row r="24" spans="1:9" ht="17.25" customHeight="1">
      <c r="A24" s="143">
        <v>16</v>
      </c>
      <c r="B24" s="675" t="s">
        <v>883</v>
      </c>
      <c r="C24" s="332" t="s">
        <v>393</v>
      </c>
      <c r="D24" s="332"/>
      <c r="E24" s="427">
        <v>34399401</v>
      </c>
      <c r="F24" s="424">
        <v>470469639</v>
      </c>
      <c r="G24" s="654">
        <v>966846890</v>
      </c>
      <c r="H24" s="424">
        <v>2538437044</v>
      </c>
      <c r="I24" s="304"/>
    </row>
    <row r="25" spans="1:9" ht="18.75" customHeight="1">
      <c r="A25" s="143">
        <v>17</v>
      </c>
      <c r="B25" s="327" t="s">
        <v>884</v>
      </c>
      <c r="C25" s="326" t="s">
        <v>394</v>
      </c>
      <c r="D25" s="332"/>
      <c r="E25" s="429">
        <v>-29399365</v>
      </c>
      <c r="F25" s="654">
        <v>-123196912</v>
      </c>
      <c r="G25" s="654">
        <v>-64092890</v>
      </c>
      <c r="H25" s="654">
        <v>1400611170</v>
      </c>
      <c r="I25" s="304"/>
    </row>
    <row r="26" spans="1:9" ht="31.5" customHeight="1">
      <c r="A26" s="143">
        <v>18</v>
      </c>
      <c r="B26" s="328" t="s">
        <v>0</v>
      </c>
      <c r="C26" s="326" t="s">
        <v>395</v>
      </c>
      <c r="D26" s="326"/>
      <c r="E26" s="430">
        <v>293801404</v>
      </c>
      <c r="F26" s="430">
        <v>292417161</v>
      </c>
      <c r="G26" s="430">
        <v>-13125371394</v>
      </c>
      <c r="H26" s="430">
        <v>4243840842</v>
      </c>
      <c r="I26" s="304"/>
    </row>
    <row r="27" spans="1:9" ht="18" customHeight="1">
      <c r="A27" s="143">
        <v>19</v>
      </c>
      <c r="B27" s="675" t="s">
        <v>2</v>
      </c>
      <c r="C27" s="332" t="s">
        <v>396</v>
      </c>
      <c r="D27" s="332" t="s">
        <v>285</v>
      </c>
      <c r="E27" s="424">
        <v>73450351</v>
      </c>
      <c r="F27" s="424">
        <v>73104290</v>
      </c>
      <c r="G27" s="678">
        <v>73450351</v>
      </c>
      <c r="H27" s="424">
        <v>1100503459</v>
      </c>
      <c r="I27" s="304"/>
    </row>
    <row r="28" spans="1:9" ht="16.5" customHeight="1">
      <c r="A28" s="143">
        <v>20</v>
      </c>
      <c r="B28" s="675" t="s">
        <v>3</v>
      </c>
      <c r="C28" s="332" t="s">
        <v>492</v>
      </c>
      <c r="D28" s="332" t="s">
        <v>285</v>
      </c>
      <c r="E28" s="424">
        <v>0</v>
      </c>
      <c r="F28" s="424"/>
      <c r="G28" s="654"/>
      <c r="H28" s="424"/>
      <c r="I28" s="304"/>
    </row>
    <row r="29" spans="1:9" ht="33" customHeight="1">
      <c r="A29" s="143">
        <v>21</v>
      </c>
      <c r="B29" s="325" t="s">
        <v>4</v>
      </c>
      <c r="C29" s="679" t="s">
        <v>397</v>
      </c>
      <c r="D29" s="679"/>
      <c r="E29" s="680">
        <v>220351053</v>
      </c>
      <c r="F29" s="680">
        <v>219312871</v>
      </c>
      <c r="G29" s="680">
        <v>-13198821745</v>
      </c>
      <c r="H29" s="680">
        <v>3143337383</v>
      </c>
      <c r="I29" s="304"/>
    </row>
    <row r="30" spans="1:9" ht="21" customHeight="1">
      <c r="A30" s="143">
        <v>22</v>
      </c>
      <c r="B30" s="681" t="s">
        <v>5</v>
      </c>
      <c r="C30" s="682" t="s">
        <v>493</v>
      </c>
      <c r="D30" s="682"/>
      <c r="E30" s="655"/>
      <c r="F30" s="656"/>
      <c r="G30" s="656"/>
      <c r="H30" s="656"/>
      <c r="I30" s="304"/>
    </row>
    <row r="31" spans="1:9" ht="15" customHeight="1">
      <c r="B31" s="683"/>
      <c r="C31" s="431"/>
      <c r="D31" s="431"/>
      <c r="E31" s="431"/>
      <c r="F31" s="432"/>
      <c r="G31" s="432"/>
      <c r="H31" s="432"/>
    </row>
    <row r="32" spans="1:9" ht="15" customHeight="1">
      <c r="B32" s="683"/>
      <c r="C32" s="431"/>
      <c r="D32" s="431"/>
      <c r="E32" s="433"/>
      <c r="F32" s="432"/>
      <c r="G32" s="433" t="s">
        <v>207</v>
      </c>
      <c r="H32" s="432"/>
    </row>
    <row r="33" spans="1:8" ht="20.25" customHeight="1">
      <c r="B33" s="684" t="s">
        <v>34</v>
      </c>
      <c r="C33" s="685"/>
      <c r="D33" s="596"/>
      <c r="E33" s="337"/>
      <c r="F33" s="337"/>
      <c r="G33" s="780" t="s">
        <v>683</v>
      </c>
      <c r="H33" s="780"/>
    </row>
    <row r="34" spans="1:8" ht="20.25" customHeight="1">
      <c r="B34" s="146"/>
      <c r="C34" s="147"/>
      <c r="D34" s="147"/>
      <c r="E34" s="434"/>
      <c r="F34" s="435"/>
      <c r="G34" s="436"/>
      <c r="H34" s="306"/>
    </row>
    <row r="35" spans="1:8" ht="20.25" customHeight="1">
      <c r="B35" s="146"/>
      <c r="C35" s="147"/>
      <c r="D35" s="147"/>
      <c r="E35" s="434"/>
      <c r="F35" s="435"/>
      <c r="G35" s="306"/>
      <c r="H35" s="306"/>
    </row>
    <row r="36" spans="1:8" ht="18" customHeight="1">
      <c r="B36" s="146"/>
      <c r="C36" s="147"/>
      <c r="D36" s="147"/>
      <c r="E36" s="439"/>
      <c r="F36" s="440"/>
      <c r="G36" s="438"/>
      <c r="H36" s="537"/>
    </row>
    <row r="37" spans="1:8" ht="21" customHeight="1">
      <c r="A37" s="142"/>
      <c r="B37" s="311"/>
      <c r="C37" s="145"/>
      <c r="D37" s="145"/>
      <c r="E37" s="437"/>
      <c r="F37" s="441"/>
      <c r="G37" s="305"/>
      <c r="H37" s="438"/>
    </row>
    <row r="38" spans="1:8" ht="21.75" customHeight="1">
      <c r="C38" s="149"/>
      <c r="D38" s="149"/>
      <c r="E38" s="255"/>
      <c r="F38" s="255"/>
      <c r="G38" s="307"/>
      <c r="H38" s="538"/>
    </row>
    <row r="39" spans="1:8" ht="26.25" customHeight="1">
      <c r="C39" s="149"/>
      <c r="D39" s="149"/>
      <c r="E39" s="368"/>
      <c r="F39" s="255"/>
      <c r="G39" s="255"/>
      <c r="H39" s="255"/>
    </row>
    <row r="40" spans="1:8" ht="26.25" customHeight="1">
      <c r="C40" s="149"/>
      <c r="D40" s="149"/>
      <c r="E40" s="149"/>
      <c r="F40" s="307"/>
      <c r="G40" s="255"/>
      <c r="H40" s="538"/>
    </row>
    <row r="41" spans="1:8" ht="26.25" customHeight="1">
      <c r="C41" s="149"/>
      <c r="D41" s="149"/>
      <c r="E41" s="149"/>
      <c r="F41" s="307"/>
      <c r="G41" s="307"/>
      <c r="H41" s="538"/>
    </row>
  </sheetData>
  <mergeCells count="5">
    <mergeCell ref="G33:H33"/>
    <mergeCell ref="B4:F4"/>
    <mergeCell ref="B6:F6"/>
    <mergeCell ref="B3:H3"/>
    <mergeCell ref="B5:H5"/>
  </mergeCells>
  <phoneticPr fontId="11" type="noConversion"/>
  <pageMargins left="0.21" right="0.22" top="0.27" bottom="0.21" header="0.22" footer="0.16"/>
  <pageSetup paperSize="9" scale="80"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sheetPr codeName="Sheet25" enableFormatConditionsCalculation="0">
    <tabColor indexed="55"/>
  </sheetPr>
  <dimension ref="B1:H49"/>
  <sheetViews>
    <sheetView workbookViewId="0">
      <selection activeCell="H26" sqref="H26"/>
    </sheetView>
  </sheetViews>
  <sheetFormatPr defaultRowHeight="12.75"/>
  <cols>
    <col min="1" max="1" width="3.5703125" customWidth="1"/>
    <col min="2" max="2" width="20.140625" customWidth="1"/>
    <col min="8" max="8" width="24.5703125" customWidth="1"/>
  </cols>
  <sheetData>
    <row r="1" spans="2:8" ht="13.5" thickBot="1"/>
    <row r="2" spans="2:8" ht="13.5" thickTop="1">
      <c r="B2" s="96"/>
      <c r="C2" s="97"/>
      <c r="D2" s="97"/>
      <c r="E2" s="97"/>
      <c r="F2" s="97"/>
      <c r="G2" s="97"/>
      <c r="H2" s="98"/>
    </row>
    <row r="3" spans="2:8" ht="26.25">
      <c r="B3" s="99"/>
      <c r="C3" s="100" t="s">
        <v>486</v>
      </c>
      <c r="D3" s="101"/>
      <c r="E3" s="101"/>
      <c r="F3" s="101"/>
      <c r="G3" s="101"/>
      <c r="H3" s="102"/>
    </row>
    <row r="4" spans="2:8" ht="15.75">
      <c r="B4" s="103"/>
      <c r="C4" s="15"/>
      <c r="D4" s="15"/>
      <c r="E4" s="104" t="s">
        <v>487</v>
      </c>
      <c r="F4" s="15"/>
      <c r="G4" s="15"/>
      <c r="H4" s="105"/>
    </row>
    <row r="5" spans="2:8" ht="18">
      <c r="B5" s="787" t="s">
        <v>369</v>
      </c>
      <c r="C5" s="788"/>
      <c r="D5" s="788"/>
      <c r="E5" s="788"/>
      <c r="F5" s="788"/>
      <c r="G5" s="788"/>
      <c r="H5" s="789"/>
    </row>
    <row r="6" spans="2:8" ht="18">
      <c r="B6" s="787" t="s">
        <v>488</v>
      </c>
      <c r="C6" s="788"/>
      <c r="D6" s="788"/>
      <c r="E6" s="788"/>
      <c r="F6" s="788"/>
      <c r="G6" s="788"/>
      <c r="H6" s="789"/>
    </row>
    <row r="7" spans="2:8">
      <c r="B7" s="103"/>
      <c r="C7" s="15"/>
      <c r="D7" s="15"/>
      <c r="E7" s="15"/>
      <c r="F7" s="15"/>
      <c r="G7" s="15"/>
      <c r="H7" s="105"/>
    </row>
    <row r="8" spans="2:8">
      <c r="B8" s="103"/>
      <c r="C8" s="15"/>
      <c r="D8" s="15"/>
      <c r="E8" s="15"/>
      <c r="F8" s="15"/>
      <c r="G8" s="15"/>
      <c r="H8" s="105"/>
    </row>
    <row r="9" spans="2:8">
      <c r="B9" s="103"/>
      <c r="C9" s="15"/>
      <c r="D9" s="15"/>
      <c r="E9" s="15"/>
      <c r="F9" s="15"/>
      <c r="G9" s="15"/>
      <c r="H9" s="105"/>
    </row>
    <row r="10" spans="2:8">
      <c r="B10" s="103"/>
      <c r="C10" s="15"/>
      <c r="D10" s="15"/>
      <c r="E10" s="15"/>
      <c r="F10" s="15"/>
      <c r="G10" s="15"/>
      <c r="H10" s="105"/>
    </row>
    <row r="11" spans="2:8">
      <c r="B11" s="103"/>
      <c r="C11" s="15"/>
      <c r="D11" s="15"/>
      <c r="E11" s="15"/>
      <c r="F11" s="15"/>
      <c r="G11" s="15"/>
      <c r="H11" s="105"/>
    </row>
    <row r="12" spans="2:8">
      <c r="B12" s="103"/>
      <c r="C12" s="15"/>
      <c r="D12" s="15"/>
      <c r="E12" s="15"/>
      <c r="F12" s="15"/>
      <c r="G12" s="15"/>
      <c r="H12" s="105"/>
    </row>
    <row r="13" spans="2:8">
      <c r="B13" s="103"/>
      <c r="C13" s="15"/>
      <c r="D13" s="15"/>
      <c r="E13" s="15"/>
      <c r="F13" s="15"/>
      <c r="G13" s="15"/>
      <c r="H13" s="105"/>
    </row>
    <row r="14" spans="2:8">
      <c r="B14" s="103"/>
      <c r="C14" s="15"/>
      <c r="D14" s="15"/>
      <c r="E14" s="15"/>
      <c r="F14" s="15"/>
      <c r="G14" s="15"/>
      <c r="H14" s="105"/>
    </row>
    <row r="15" spans="2:8">
      <c r="B15" s="103"/>
      <c r="C15" s="15"/>
      <c r="D15" s="15"/>
      <c r="E15" s="15"/>
      <c r="F15" s="15"/>
      <c r="G15" s="15"/>
      <c r="H15" s="105"/>
    </row>
    <row r="16" spans="2:8">
      <c r="B16" s="103"/>
      <c r="C16" s="15"/>
      <c r="D16" s="15"/>
      <c r="E16" s="15"/>
      <c r="F16" s="15"/>
      <c r="G16" s="15"/>
      <c r="H16" s="105"/>
    </row>
    <row r="17" spans="2:8">
      <c r="B17" s="103"/>
      <c r="C17" s="15"/>
      <c r="D17" s="15"/>
      <c r="E17" s="15"/>
      <c r="F17" s="15"/>
      <c r="G17" s="15"/>
      <c r="H17" s="105"/>
    </row>
    <row r="18" spans="2:8">
      <c r="B18" s="103"/>
      <c r="C18" s="15"/>
      <c r="D18" s="15"/>
      <c r="E18" s="15"/>
      <c r="F18" s="15"/>
      <c r="G18" s="15"/>
      <c r="H18" s="105"/>
    </row>
    <row r="19" spans="2:8">
      <c r="B19" s="103"/>
      <c r="C19" s="15"/>
      <c r="D19" s="15"/>
      <c r="E19" s="15"/>
      <c r="F19" s="15"/>
      <c r="G19" s="15"/>
      <c r="H19" s="105"/>
    </row>
    <row r="20" spans="2:8" ht="62.25" customHeight="1">
      <c r="B20" s="790" t="s">
        <v>489</v>
      </c>
      <c r="C20" s="791"/>
      <c r="D20" s="791"/>
      <c r="E20" s="791"/>
      <c r="F20" s="791"/>
      <c r="G20" s="791"/>
      <c r="H20" s="792"/>
    </row>
    <row r="21" spans="2:8" ht="48" customHeight="1">
      <c r="B21" s="793" t="s">
        <v>566</v>
      </c>
      <c r="C21" s="794"/>
      <c r="D21" s="794"/>
      <c r="E21" s="794"/>
      <c r="F21" s="794"/>
      <c r="G21" s="794"/>
      <c r="H21" s="795"/>
    </row>
    <row r="22" spans="2:8" ht="42.75" customHeight="1">
      <c r="B22" s="793"/>
      <c r="C22" s="794"/>
      <c r="D22" s="794"/>
      <c r="E22" s="794"/>
      <c r="F22" s="794"/>
      <c r="G22" s="794"/>
      <c r="H22" s="795"/>
    </row>
    <row r="23" spans="2:8">
      <c r="B23" s="103"/>
      <c r="C23" s="15"/>
      <c r="D23" s="15"/>
      <c r="E23" s="15"/>
      <c r="F23" s="15"/>
      <c r="G23" s="15"/>
      <c r="H23" s="105"/>
    </row>
    <row r="24" spans="2:8" ht="26.25">
      <c r="B24" s="784"/>
      <c r="C24" s="785"/>
      <c r="D24" s="785"/>
      <c r="E24" s="785"/>
      <c r="F24" s="785"/>
      <c r="G24" s="785"/>
      <c r="H24" s="786"/>
    </row>
    <row r="25" spans="2:8">
      <c r="B25" s="103"/>
      <c r="C25" s="15"/>
      <c r="D25" s="15"/>
      <c r="E25" s="15"/>
      <c r="F25" s="15"/>
      <c r="G25" s="15"/>
      <c r="H25" s="105"/>
    </row>
    <row r="26" spans="2:8">
      <c r="B26" s="103"/>
      <c r="C26" s="15"/>
      <c r="D26" s="15"/>
      <c r="E26" s="15"/>
      <c r="F26" s="15"/>
      <c r="G26" s="15"/>
      <c r="H26" s="105"/>
    </row>
    <row r="27" spans="2:8">
      <c r="B27" s="103"/>
      <c r="C27" s="15"/>
      <c r="D27" s="15"/>
      <c r="E27" s="15"/>
      <c r="F27" s="15"/>
      <c r="G27" s="15"/>
      <c r="H27" s="105"/>
    </row>
    <row r="28" spans="2:8">
      <c r="B28" s="103"/>
      <c r="C28" s="15"/>
      <c r="D28" s="15"/>
      <c r="E28" s="15"/>
      <c r="F28" s="15"/>
      <c r="G28" s="15"/>
      <c r="H28" s="105"/>
    </row>
    <row r="29" spans="2:8">
      <c r="B29" s="103"/>
      <c r="C29" s="15"/>
      <c r="D29" s="15"/>
      <c r="E29" s="15"/>
      <c r="F29" s="15"/>
      <c r="G29" s="15"/>
      <c r="H29" s="105"/>
    </row>
    <row r="30" spans="2:8">
      <c r="B30" s="103"/>
      <c r="C30" s="15"/>
      <c r="D30" s="15"/>
      <c r="E30" s="15"/>
      <c r="F30" s="15"/>
      <c r="G30" s="15"/>
      <c r="H30" s="105"/>
    </row>
    <row r="31" spans="2:8">
      <c r="B31" s="103"/>
      <c r="C31" s="15"/>
      <c r="D31" s="15"/>
      <c r="E31" s="15"/>
      <c r="F31" s="15"/>
      <c r="G31" s="15"/>
      <c r="H31" s="105"/>
    </row>
    <row r="32" spans="2:8">
      <c r="B32" s="103"/>
      <c r="C32" s="15"/>
      <c r="D32" s="15"/>
      <c r="E32" s="15"/>
      <c r="F32" s="15"/>
      <c r="G32" s="15"/>
      <c r="H32" s="105"/>
    </row>
    <row r="33" spans="2:8">
      <c r="B33" s="103"/>
      <c r="C33" s="15"/>
      <c r="D33" s="15"/>
      <c r="E33" s="15"/>
      <c r="F33" s="15"/>
      <c r="G33" s="15"/>
      <c r="H33" s="105"/>
    </row>
    <row r="34" spans="2:8">
      <c r="B34" s="103"/>
      <c r="C34" s="15"/>
      <c r="D34" s="15"/>
      <c r="E34" s="15"/>
      <c r="F34" s="15"/>
      <c r="G34" s="15"/>
      <c r="H34" s="105"/>
    </row>
    <row r="35" spans="2:8">
      <c r="B35" s="103"/>
      <c r="C35" s="15"/>
      <c r="D35" s="15"/>
      <c r="E35" s="15"/>
      <c r="F35" s="15"/>
      <c r="G35" s="15"/>
      <c r="H35" s="105"/>
    </row>
    <row r="36" spans="2:8">
      <c r="B36" s="103"/>
      <c r="C36" s="15"/>
      <c r="D36" s="15"/>
      <c r="E36" s="15"/>
      <c r="F36" s="15"/>
      <c r="G36" s="15"/>
      <c r="H36" s="105"/>
    </row>
    <row r="37" spans="2:8">
      <c r="B37" s="103"/>
      <c r="C37" s="15"/>
      <c r="D37" s="15"/>
      <c r="E37" s="15"/>
      <c r="F37" s="15"/>
      <c r="G37" s="15"/>
      <c r="H37" s="105"/>
    </row>
    <row r="38" spans="2:8">
      <c r="B38" s="103"/>
      <c r="C38" s="15"/>
      <c r="D38" s="15"/>
      <c r="E38" s="15"/>
      <c r="F38" s="15"/>
      <c r="G38" s="15"/>
      <c r="H38" s="105"/>
    </row>
    <row r="39" spans="2:8">
      <c r="B39" s="103"/>
      <c r="C39" s="15"/>
      <c r="D39" s="15"/>
      <c r="E39" s="15"/>
      <c r="F39" s="15"/>
      <c r="G39" s="15"/>
      <c r="H39" s="105"/>
    </row>
    <row r="40" spans="2:8">
      <c r="B40" s="103"/>
      <c r="C40" s="15"/>
      <c r="D40" s="15"/>
      <c r="E40" s="15"/>
      <c r="F40" s="15"/>
      <c r="G40" s="15"/>
      <c r="H40" s="105"/>
    </row>
    <row r="41" spans="2:8">
      <c r="B41" s="103"/>
      <c r="C41" s="15"/>
      <c r="D41" s="15"/>
      <c r="E41" s="15"/>
      <c r="F41" s="15"/>
      <c r="G41" s="15"/>
      <c r="H41" s="105"/>
    </row>
    <row r="42" spans="2:8">
      <c r="B42" s="103"/>
      <c r="C42" s="15"/>
      <c r="D42" s="15"/>
      <c r="E42" s="15"/>
      <c r="F42" s="15"/>
      <c r="G42" s="15"/>
      <c r="H42" s="105"/>
    </row>
    <row r="43" spans="2:8">
      <c r="B43" s="103"/>
      <c r="C43" s="15"/>
      <c r="D43" s="15"/>
      <c r="E43" s="15"/>
      <c r="F43" s="15"/>
      <c r="G43" s="15"/>
      <c r="H43" s="105"/>
    </row>
    <row r="44" spans="2:8">
      <c r="B44" s="103"/>
      <c r="C44" s="15"/>
      <c r="D44" s="15"/>
      <c r="E44" s="15"/>
      <c r="F44" s="15"/>
      <c r="G44" s="15"/>
      <c r="H44" s="105"/>
    </row>
    <row r="45" spans="2:8">
      <c r="B45" s="103"/>
      <c r="C45" s="15"/>
      <c r="D45" s="15"/>
      <c r="E45" s="15"/>
      <c r="F45" s="15"/>
      <c r="G45" s="15"/>
      <c r="H45" s="105"/>
    </row>
    <row r="46" spans="2:8" ht="18.75">
      <c r="B46" s="106"/>
      <c r="C46" s="15"/>
      <c r="D46" s="15"/>
      <c r="E46" s="15"/>
      <c r="F46" s="15"/>
      <c r="G46" s="15"/>
      <c r="H46" s="105"/>
    </row>
    <row r="47" spans="2:8" ht="17.25">
      <c r="B47" s="107"/>
      <c r="C47" s="108"/>
      <c r="D47" s="15"/>
      <c r="E47" s="15"/>
      <c r="F47" s="15"/>
      <c r="G47" s="15"/>
      <c r="H47" s="105"/>
    </row>
    <row r="48" spans="2:8" ht="18" thickBot="1">
      <c r="B48" s="109"/>
      <c r="C48" s="110"/>
      <c r="D48" s="110"/>
      <c r="E48" s="110"/>
      <c r="F48" s="110"/>
      <c r="G48" s="110"/>
      <c r="H48" s="111"/>
    </row>
    <row r="49" ht="13.5" thickTop="1"/>
  </sheetData>
  <mergeCells count="6">
    <mergeCell ref="B24:H24"/>
    <mergeCell ref="B5:H5"/>
    <mergeCell ref="B6:H6"/>
    <mergeCell ref="B20:H20"/>
    <mergeCell ref="B22:H22"/>
    <mergeCell ref="B21:H21"/>
  </mergeCells>
  <phoneticPr fontId="11" type="noConversion"/>
  <pageMargins left="0.6" right="0.28000000000000003" top="0.47" bottom="0.32" header="0.27" footer="0.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Sheet26"/>
  <dimension ref="A1:C41"/>
  <sheetViews>
    <sheetView workbookViewId="0">
      <selection activeCell="C1" sqref="C1"/>
    </sheetView>
  </sheetViews>
  <sheetFormatPr defaultRowHeight="12.75"/>
  <cols>
    <col min="1" max="1" width="29.85546875" style="87" customWidth="1"/>
    <col min="2" max="2" width="1.28515625" style="87" customWidth="1"/>
    <col min="3" max="3" width="32.140625" style="87" customWidth="1"/>
    <col min="4" max="16384" width="9.140625" style="87"/>
  </cols>
  <sheetData>
    <row r="1" spans="1:3">
      <c r="A1"/>
      <c r="C1"/>
    </row>
    <row r="2" spans="1:3" ht="13.5" thickBot="1">
      <c r="A2"/>
    </row>
    <row r="3" spans="1:3" ht="13.5" thickBot="1">
      <c r="A3"/>
      <c r="C3"/>
    </row>
    <row r="4" spans="1:3">
      <c r="A4"/>
      <c r="C4"/>
    </row>
    <row r="5" spans="1:3">
      <c r="C5"/>
    </row>
    <row r="6" spans="1:3" ht="13.5" thickBot="1">
      <c r="C6"/>
    </row>
    <row r="7" spans="1:3">
      <c r="A7"/>
      <c r="C7"/>
    </row>
    <row r="8" spans="1:3">
      <c r="A8"/>
      <c r="C8"/>
    </row>
    <row r="9" spans="1:3">
      <c r="A9"/>
      <c r="C9"/>
    </row>
    <row r="10" spans="1:3">
      <c r="A10"/>
      <c r="C10"/>
    </row>
    <row r="11" spans="1:3" ht="13.5" thickBot="1">
      <c r="A11"/>
      <c r="C11"/>
    </row>
    <row r="12" spans="1:3">
      <c r="C12"/>
    </row>
    <row r="13" spans="1:3" ht="13.5" thickBot="1">
      <c r="C13"/>
    </row>
    <row r="14" spans="1:3" ht="13.5" thickBot="1">
      <c r="A14"/>
      <c r="C14"/>
    </row>
    <row r="15" spans="1:3">
      <c r="A15"/>
    </row>
    <row r="16" spans="1:3" ht="13.5" thickBot="1">
      <c r="A16"/>
    </row>
    <row r="17" spans="1:3" ht="13.5" thickBot="1">
      <c r="A17"/>
      <c r="C17"/>
    </row>
    <row r="18" spans="1:3">
      <c r="C18"/>
    </row>
    <row r="19" spans="1:3">
      <c r="C19"/>
    </row>
    <row r="20" spans="1:3">
      <c r="A20"/>
      <c r="C20"/>
    </row>
    <row r="21" spans="1:3">
      <c r="A21"/>
      <c r="C21"/>
    </row>
    <row r="22" spans="1:3">
      <c r="A22"/>
      <c r="C22"/>
    </row>
    <row r="23" spans="1:3">
      <c r="A23"/>
      <c r="C23"/>
    </row>
    <row r="24" spans="1:3">
      <c r="A24"/>
    </row>
    <row r="25" spans="1:3">
      <c r="A25"/>
    </row>
    <row r="26" spans="1:3" ht="13.5" thickBot="1">
      <c r="A26"/>
      <c r="C26"/>
    </row>
    <row r="27" spans="1:3">
      <c r="A27"/>
      <c r="C27"/>
    </row>
    <row r="28" spans="1:3">
      <c r="A28"/>
      <c r="C28"/>
    </row>
    <row r="29" spans="1:3">
      <c r="A29"/>
      <c r="C29"/>
    </row>
    <row r="30" spans="1:3">
      <c r="A30"/>
      <c r="C30"/>
    </row>
    <row r="31" spans="1:3">
      <c r="A31"/>
      <c r="C31"/>
    </row>
    <row r="32" spans="1:3">
      <c r="A32"/>
      <c r="C32"/>
    </row>
    <row r="33" spans="1:3">
      <c r="A33"/>
      <c r="C33"/>
    </row>
    <row r="34" spans="1:3">
      <c r="A34"/>
      <c r="C34"/>
    </row>
    <row r="35" spans="1:3">
      <c r="A35"/>
      <c r="C35"/>
    </row>
    <row r="36" spans="1:3">
      <c r="A36"/>
      <c r="C36"/>
    </row>
    <row r="37" spans="1:3">
      <c r="A37"/>
    </row>
    <row r="38" spans="1:3">
      <c r="A38"/>
    </row>
    <row r="39" spans="1:3">
      <c r="A39"/>
      <c r="C39"/>
    </row>
    <row r="40" spans="1:3">
      <c r="A40"/>
      <c r="C40"/>
    </row>
    <row r="41" spans="1:3">
      <c r="A41"/>
      <c r="C41"/>
    </row>
  </sheetData>
  <sheetProtection password="8863" sheet="1" objects="1"/>
  <phoneticPr fontId="1"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sheetPr codeName="Sheet9" filterMode="1" enableFormatConditionsCalculation="0">
    <tabColor indexed="33"/>
  </sheetPr>
  <dimension ref="A1:Q1420"/>
  <sheetViews>
    <sheetView topLeftCell="C72" workbookViewId="0">
      <selection activeCell="M87" sqref="M87"/>
    </sheetView>
  </sheetViews>
  <sheetFormatPr defaultRowHeight="14.25"/>
  <cols>
    <col min="1" max="1" width="4" style="161" hidden="1" customWidth="1"/>
    <col min="2" max="2" width="4.7109375" style="161" hidden="1" customWidth="1"/>
    <col min="3" max="3" width="6.5703125" style="161" customWidth="1"/>
    <col min="4" max="4" width="32" style="161" customWidth="1"/>
    <col min="5" max="5" width="17.7109375" style="256" customWidth="1"/>
    <col min="6" max="6" width="17.42578125" style="256" customWidth="1"/>
    <col min="7" max="7" width="18.140625" style="256" customWidth="1"/>
    <col min="8" max="8" width="17.85546875" style="256" customWidth="1"/>
    <col min="9" max="9" width="8.140625" style="256" hidden="1" customWidth="1"/>
    <col min="10" max="10" width="13.42578125" style="256" hidden="1" customWidth="1"/>
    <col min="11" max="11" width="18" style="256" customWidth="1"/>
    <col min="12" max="12" width="17.7109375" style="256" customWidth="1"/>
    <col min="13" max="13" width="16.42578125" style="256" customWidth="1"/>
    <col min="14" max="14" width="16" style="256" customWidth="1"/>
    <col min="15" max="15" width="17.28515625" style="161" bestFit="1" customWidth="1"/>
    <col min="16" max="16" width="18.85546875" style="161" customWidth="1"/>
    <col min="17" max="17" width="16.5703125" style="161" bestFit="1" customWidth="1"/>
    <col min="18" max="16384" width="9.140625" style="161"/>
  </cols>
  <sheetData>
    <row r="1" spans="1:16" s="141" customFormat="1" ht="12.75">
      <c r="C1" s="142" t="s">
        <v>608</v>
      </c>
      <c r="E1" s="166"/>
      <c r="F1" s="166"/>
      <c r="G1" s="166"/>
      <c r="H1" s="166"/>
      <c r="I1" s="166"/>
      <c r="J1" s="166"/>
      <c r="K1" s="166"/>
      <c r="L1" s="255"/>
      <c r="M1" s="166"/>
      <c r="N1" s="166"/>
    </row>
    <row r="2" spans="1:16" s="141" customFormat="1" ht="12.75">
      <c r="C2" s="142" t="s">
        <v>695</v>
      </c>
      <c r="E2" s="166"/>
      <c r="F2" s="166"/>
      <c r="G2" s="166"/>
      <c r="H2" s="166"/>
      <c r="I2" s="166"/>
      <c r="J2" s="166"/>
      <c r="K2" s="166"/>
      <c r="L2" s="255"/>
      <c r="M2" s="166"/>
      <c r="N2" s="166"/>
    </row>
    <row r="3" spans="1:16" s="141" customFormat="1" ht="12.75">
      <c r="C3" s="142" t="str">
        <f>"MST :  "&amp;TT!D12</f>
        <v>MST :  0301411035</v>
      </c>
      <c r="E3" s="166"/>
      <c r="F3" s="166"/>
      <c r="G3" s="166"/>
      <c r="H3" s="166"/>
      <c r="I3" s="166"/>
      <c r="J3" s="166"/>
      <c r="K3" s="166"/>
      <c r="L3" s="255"/>
      <c r="M3" s="166"/>
      <c r="N3" s="166"/>
    </row>
    <row r="4" spans="1:16" ht="25.5" customHeight="1">
      <c r="C4" s="717" t="s">
        <v>693</v>
      </c>
      <c r="D4" s="717"/>
      <c r="E4" s="717"/>
      <c r="F4" s="717"/>
      <c r="G4" s="717"/>
      <c r="H4" s="717"/>
      <c r="I4" s="718"/>
      <c r="J4" s="718"/>
      <c r="K4" s="717"/>
      <c r="L4" s="717"/>
    </row>
    <row r="5" spans="1:16" ht="23.25" customHeight="1">
      <c r="C5" s="717" t="s">
        <v>246</v>
      </c>
      <c r="D5" s="717"/>
      <c r="E5" s="717"/>
      <c r="F5" s="717"/>
      <c r="G5" s="717"/>
      <c r="H5" s="717"/>
      <c r="I5" s="717"/>
      <c r="J5" s="717"/>
      <c r="K5" s="717"/>
      <c r="L5" s="717"/>
    </row>
    <row r="6" spans="1:16" ht="15.75" customHeight="1"/>
    <row r="7" spans="1:16" ht="22.5" customHeight="1">
      <c r="C7" s="719" t="s">
        <v>257</v>
      </c>
      <c r="D7" s="721" t="s">
        <v>686</v>
      </c>
      <c r="E7" s="723" t="s">
        <v>687</v>
      </c>
      <c r="F7" s="723"/>
      <c r="G7" s="724" t="s">
        <v>690</v>
      </c>
      <c r="H7" s="724"/>
      <c r="I7" s="724"/>
      <c r="J7" s="724"/>
      <c r="K7" s="716" t="s">
        <v>692</v>
      </c>
      <c r="L7" s="716"/>
      <c r="M7" s="716"/>
      <c r="N7" s="716"/>
    </row>
    <row r="8" spans="1:16" ht="21.75" customHeight="1" thickBot="1">
      <c r="B8" s="147" t="s">
        <v>595</v>
      </c>
      <c r="C8" s="720"/>
      <c r="D8" s="722"/>
      <c r="E8" s="257" t="s">
        <v>688</v>
      </c>
      <c r="F8" s="257" t="s">
        <v>689</v>
      </c>
      <c r="G8" s="257" t="s">
        <v>691</v>
      </c>
      <c r="H8" s="257" t="s">
        <v>689</v>
      </c>
      <c r="I8" s="257" t="s">
        <v>258</v>
      </c>
      <c r="J8" s="257" t="s">
        <v>259</v>
      </c>
      <c r="K8" s="257" t="s">
        <v>688</v>
      </c>
      <c r="L8" s="257" t="s">
        <v>689</v>
      </c>
      <c r="M8" s="258"/>
      <c r="O8" s="259"/>
    </row>
    <row r="9" spans="1:16" ht="14.25" customHeight="1" thickTop="1">
      <c r="C9" s="260"/>
      <c r="D9" s="261"/>
      <c r="E9" s="262"/>
      <c r="F9" s="262"/>
      <c r="G9" s="262"/>
      <c r="H9" s="262"/>
      <c r="I9" s="262"/>
      <c r="J9" s="262"/>
      <c r="K9" s="262"/>
      <c r="L9" s="262"/>
    </row>
    <row r="10" spans="1:16" s="267" customFormat="1" ht="18.75" customHeight="1">
      <c r="A10" s="150" t="str">
        <f t="shared" ref="A10:A108" si="0">IF(E10&gt;0,"IN",IF(F10&gt;0,"IN",IF(G10&gt;0,"IN",IF(H10&gt;0,"IN",0))))</f>
        <v>IN</v>
      </c>
      <c r="B10" s="150">
        <v>1</v>
      </c>
      <c r="C10" s="157">
        <v>1111</v>
      </c>
      <c r="D10" s="345" t="s">
        <v>8</v>
      </c>
      <c r="E10" s="268">
        <v>1115925326.5999999</v>
      </c>
      <c r="F10" s="268">
        <v>0</v>
      </c>
      <c r="G10" s="269">
        <v>56544631070</v>
      </c>
      <c r="H10" s="269">
        <v>44895104683.400002</v>
      </c>
      <c r="I10" s="263"/>
      <c r="J10" s="263"/>
      <c r="K10" s="269">
        <f>IF(E10+G10-F10-H10&gt;0,E10+G10-F10-H10,0)</f>
        <v>12765451713.199997</v>
      </c>
      <c r="L10" s="269">
        <f>IF(H10+F10-G10-E10&gt;0,H10+F10-G10-E10,0)</f>
        <v>0</v>
      </c>
      <c r="M10" s="256"/>
      <c r="N10" s="256"/>
      <c r="O10" s="266"/>
      <c r="P10" s="266"/>
    </row>
    <row r="11" spans="1:16" s="267" customFormat="1" ht="18.75" customHeight="1">
      <c r="A11" s="150" t="str">
        <f t="shared" si="0"/>
        <v>IN</v>
      </c>
      <c r="B11" s="150">
        <v>2</v>
      </c>
      <c r="C11" s="157">
        <v>1121</v>
      </c>
      <c r="D11" s="345" t="s">
        <v>9</v>
      </c>
      <c r="E11" s="268">
        <v>1028992236.7538462</v>
      </c>
      <c r="F11" s="268">
        <v>0</v>
      </c>
      <c r="G11" s="268">
        <v>87179100004</v>
      </c>
      <c r="H11" s="268">
        <v>85970378888</v>
      </c>
      <c r="I11" s="263">
        <v>176832415243.92999</v>
      </c>
      <c r="J11" s="263">
        <v>175869941747.39999</v>
      </c>
      <c r="K11" s="269">
        <f t="shared" ref="K11:K77" si="1">IF(E11+G11-F11-H11&gt;0,E11+G11-F11-H11,0)</f>
        <v>2237713352.7538452</v>
      </c>
      <c r="L11" s="269">
        <f t="shared" ref="L11:L77" si="2">IF(H11+F11-G11-E11&gt;0,H11+F11-G11-E11,0)</f>
        <v>0</v>
      </c>
      <c r="M11" s="256"/>
      <c r="N11" s="256"/>
      <c r="O11" s="266"/>
      <c r="P11" s="266"/>
    </row>
    <row r="12" spans="1:16" s="267" customFormat="1" ht="18.75" customHeight="1">
      <c r="A12" s="150" t="str">
        <f t="shared" si="0"/>
        <v>IN</v>
      </c>
      <c r="B12" s="150">
        <v>3</v>
      </c>
      <c r="C12" s="157">
        <v>1122</v>
      </c>
      <c r="D12" s="345" t="s">
        <v>10</v>
      </c>
      <c r="E12" s="268">
        <v>17164771.699999999</v>
      </c>
      <c r="F12" s="268">
        <v>0</v>
      </c>
      <c r="G12" s="269">
        <v>7607642189</v>
      </c>
      <c r="H12" s="269">
        <v>7594504231.8000002</v>
      </c>
      <c r="I12" s="263">
        <v>11784312730.690001</v>
      </c>
      <c r="J12" s="263">
        <v>11771258521.700001</v>
      </c>
      <c r="K12" s="269">
        <f t="shared" si="1"/>
        <v>30302728.899999619</v>
      </c>
      <c r="L12" s="269">
        <f t="shared" si="2"/>
        <v>0</v>
      </c>
      <c r="M12" s="256"/>
      <c r="N12" s="256"/>
      <c r="O12" s="266"/>
      <c r="P12" s="266"/>
    </row>
    <row r="13" spans="1:16" s="267" customFormat="1" ht="18.75" customHeight="1">
      <c r="A13" s="150" t="str">
        <f t="shared" si="0"/>
        <v>IN</v>
      </c>
      <c r="B13" s="150">
        <v>4</v>
      </c>
      <c r="C13" s="157">
        <v>131</v>
      </c>
      <c r="D13" s="158" t="s">
        <v>11</v>
      </c>
      <c r="E13" s="268">
        <v>30574825416.400002</v>
      </c>
      <c r="F13" s="268">
        <v>0</v>
      </c>
      <c r="G13" s="269">
        <v>26303957224</v>
      </c>
      <c r="H13" s="269">
        <v>34753246158</v>
      </c>
      <c r="I13" s="263"/>
      <c r="J13" s="263"/>
      <c r="K13" s="269">
        <f t="shared" si="1"/>
        <v>22125536482.400002</v>
      </c>
      <c r="L13" s="269">
        <f t="shared" si="2"/>
        <v>0</v>
      </c>
      <c r="M13" s="256"/>
      <c r="N13" s="256"/>
      <c r="O13" s="266"/>
      <c r="P13" s="266"/>
    </row>
    <row r="14" spans="1:16" ht="18.75" customHeight="1">
      <c r="A14" s="150" t="str">
        <f>IF(E14&gt;0,"IN",IF(F14&gt;0,"IN",IF(G14&gt;0,"IN",IF(H14&gt;0,"IN",0))))</f>
        <v>IN</v>
      </c>
      <c r="B14" s="150">
        <v>5</v>
      </c>
      <c r="C14" s="157">
        <v>133</v>
      </c>
      <c r="D14" s="158" t="s">
        <v>12</v>
      </c>
      <c r="E14" s="268">
        <v>135306093.29999995</v>
      </c>
      <c r="F14" s="268">
        <v>221750538.95272732</v>
      </c>
      <c r="G14" s="269">
        <v>2275968901.3599997</v>
      </c>
      <c r="H14" s="269">
        <v>1654642922.78</v>
      </c>
      <c r="I14" s="263"/>
      <c r="J14" s="263"/>
      <c r="K14" s="269">
        <f>IF(E14+G14-F14-H14&gt;0,E14+G14-F14-H14,0)</f>
        <v>534881532.92727256</v>
      </c>
      <c r="L14" s="269">
        <f>IF(H14+F14-G14-E14&gt;0,H14+F14-G14-E14,0)</f>
        <v>0</v>
      </c>
      <c r="O14" s="266"/>
      <c r="P14" s="266"/>
    </row>
    <row r="15" spans="1:16" s="267" customFormat="1" ht="18.75" customHeight="1">
      <c r="A15" s="150" t="str">
        <f t="shared" si="0"/>
        <v>IN</v>
      </c>
      <c r="B15" s="150">
        <v>6</v>
      </c>
      <c r="C15" s="157">
        <v>1361</v>
      </c>
      <c r="D15" s="361" t="s">
        <v>13</v>
      </c>
      <c r="E15" s="268">
        <v>74091130811.600006</v>
      </c>
      <c r="F15" s="268">
        <v>0</v>
      </c>
      <c r="G15" s="269">
        <v>8766929098</v>
      </c>
      <c r="H15" s="269">
        <v>7407483996</v>
      </c>
      <c r="I15" s="263"/>
      <c r="J15" s="263"/>
      <c r="K15" s="269">
        <f t="shared" si="1"/>
        <v>75450575913.600006</v>
      </c>
      <c r="L15" s="269">
        <f t="shared" si="2"/>
        <v>0</v>
      </c>
      <c r="M15" s="256"/>
      <c r="N15" s="256"/>
      <c r="O15" s="266"/>
      <c r="P15" s="266"/>
    </row>
    <row r="16" spans="1:16" s="267" customFormat="1" ht="18.75" customHeight="1">
      <c r="A16" s="150" t="str">
        <f t="shared" si="0"/>
        <v>IN</v>
      </c>
      <c r="B16" s="150">
        <v>7</v>
      </c>
      <c r="C16" s="157">
        <v>1368</v>
      </c>
      <c r="D16" s="158" t="s">
        <v>14</v>
      </c>
      <c r="E16" s="268">
        <v>70065316580</v>
      </c>
      <c r="F16" s="268">
        <v>0</v>
      </c>
      <c r="G16" s="269">
        <v>21446953928.050751</v>
      </c>
      <c r="H16" s="269">
        <v>2280309849.9507518</v>
      </c>
      <c r="I16" s="263"/>
      <c r="J16" s="263"/>
      <c r="K16" s="269">
        <f t="shared" si="1"/>
        <v>89231960658.100006</v>
      </c>
      <c r="L16" s="269">
        <f t="shared" si="2"/>
        <v>0</v>
      </c>
      <c r="M16" s="256"/>
      <c r="N16" s="256"/>
      <c r="O16" s="266"/>
      <c r="P16" s="266"/>
    </row>
    <row r="17" spans="1:16" ht="18.75" customHeight="1">
      <c r="A17" s="150" t="str">
        <f t="shared" si="0"/>
        <v>IN</v>
      </c>
      <c r="B17" s="150">
        <v>8</v>
      </c>
      <c r="C17" s="157">
        <v>138</v>
      </c>
      <c r="D17" s="158" t="s">
        <v>15</v>
      </c>
      <c r="E17" s="268">
        <v>2407142614</v>
      </c>
      <c r="F17" s="268">
        <v>0</v>
      </c>
      <c r="G17" s="269">
        <v>126710050</v>
      </c>
      <c r="H17" s="269">
        <v>2160489985</v>
      </c>
      <c r="I17" s="263"/>
      <c r="J17" s="263"/>
      <c r="K17" s="269">
        <f t="shared" si="1"/>
        <v>373362679</v>
      </c>
      <c r="L17" s="269">
        <f t="shared" si="2"/>
        <v>0</v>
      </c>
      <c r="O17" s="266"/>
      <c r="P17" s="266"/>
    </row>
    <row r="18" spans="1:16" ht="18.75" customHeight="1">
      <c r="A18" s="150" t="str">
        <f t="shared" si="0"/>
        <v>IN</v>
      </c>
      <c r="B18" s="150">
        <v>9</v>
      </c>
      <c r="C18" s="157">
        <v>139</v>
      </c>
      <c r="D18" s="158" t="s">
        <v>16</v>
      </c>
      <c r="E18" s="268">
        <v>0</v>
      </c>
      <c r="F18" s="268">
        <v>57140888</v>
      </c>
      <c r="G18" s="269">
        <v>0</v>
      </c>
      <c r="H18" s="269">
        <v>0</v>
      </c>
      <c r="I18" s="263"/>
      <c r="J18" s="263"/>
      <c r="K18" s="269">
        <f t="shared" si="1"/>
        <v>0</v>
      </c>
      <c r="L18" s="269">
        <f t="shared" si="2"/>
        <v>57140888</v>
      </c>
      <c r="O18" s="266"/>
      <c r="P18" s="266"/>
    </row>
    <row r="19" spans="1:16" ht="18.75" customHeight="1">
      <c r="A19" s="150" t="str">
        <f t="shared" si="0"/>
        <v>IN</v>
      </c>
      <c r="B19" s="150">
        <v>10</v>
      </c>
      <c r="C19" s="157">
        <v>141</v>
      </c>
      <c r="D19" s="158" t="s">
        <v>17</v>
      </c>
      <c r="E19" s="268">
        <v>27044647</v>
      </c>
      <c r="F19" s="268">
        <v>0</v>
      </c>
      <c r="G19" s="269">
        <v>194968465</v>
      </c>
      <c r="H19" s="269">
        <v>167570506</v>
      </c>
      <c r="I19" s="263"/>
      <c r="J19" s="263"/>
      <c r="K19" s="269">
        <f t="shared" si="1"/>
        <v>54442606</v>
      </c>
      <c r="L19" s="269">
        <f t="shared" si="2"/>
        <v>0</v>
      </c>
      <c r="O19" s="266"/>
      <c r="P19" s="266"/>
    </row>
    <row r="20" spans="1:16" s="273" customFormat="1" ht="18.75" customHeight="1">
      <c r="A20" s="150" t="str">
        <f t="shared" si="0"/>
        <v>IN</v>
      </c>
      <c r="B20" s="150">
        <v>11</v>
      </c>
      <c r="C20" s="157">
        <v>142</v>
      </c>
      <c r="D20" s="158" t="s">
        <v>18</v>
      </c>
      <c r="E20" s="268">
        <f t="shared" ref="E20:J20" si="3">SUM(E21:E22)</f>
        <v>130940599.19999999</v>
      </c>
      <c r="F20" s="268">
        <f t="shared" si="3"/>
        <v>0</v>
      </c>
      <c r="G20" s="268">
        <f t="shared" si="3"/>
        <v>745267386</v>
      </c>
      <c r="H20" s="268">
        <f t="shared" si="3"/>
        <v>274916784.5</v>
      </c>
      <c r="I20" s="270">
        <f t="shared" si="3"/>
        <v>0</v>
      </c>
      <c r="J20" s="270">
        <f t="shared" si="3"/>
        <v>0</v>
      </c>
      <c r="K20" s="269">
        <f t="shared" si="1"/>
        <v>601291200.70000005</v>
      </c>
      <c r="L20" s="269">
        <f t="shared" si="2"/>
        <v>0</v>
      </c>
      <c r="M20" s="272"/>
      <c r="N20" s="272"/>
      <c r="O20" s="266"/>
      <c r="P20" s="266"/>
    </row>
    <row r="21" spans="1:16" s="147" customFormat="1" ht="18.75" customHeight="1">
      <c r="A21" s="150" t="str">
        <f t="shared" si="0"/>
        <v>IN</v>
      </c>
      <c r="B21" s="150">
        <v>12</v>
      </c>
      <c r="C21" s="159">
        <v>1421</v>
      </c>
      <c r="D21" s="346" t="s">
        <v>18</v>
      </c>
      <c r="E21" s="268">
        <v>130940599.19999999</v>
      </c>
      <c r="F21" s="268">
        <v>0</v>
      </c>
      <c r="G21" s="269">
        <v>666865866</v>
      </c>
      <c r="H21" s="269">
        <v>196515264.5</v>
      </c>
      <c r="I21" s="263"/>
      <c r="J21" s="263"/>
      <c r="K21" s="269">
        <f t="shared" si="1"/>
        <v>601291200.70000005</v>
      </c>
      <c r="L21" s="269">
        <f t="shared" si="2"/>
        <v>0</v>
      </c>
      <c r="M21" s="274"/>
      <c r="N21" s="274"/>
      <c r="O21" s="266"/>
      <c r="P21" s="266"/>
    </row>
    <row r="22" spans="1:16" s="147" customFormat="1" ht="18.75" customHeight="1">
      <c r="A22" s="150" t="str">
        <f t="shared" si="0"/>
        <v>IN</v>
      </c>
      <c r="B22" s="150">
        <v>13</v>
      </c>
      <c r="C22" s="159">
        <v>1422</v>
      </c>
      <c r="D22" s="346" t="s">
        <v>19</v>
      </c>
      <c r="E22" s="268">
        <v>0</v>
      </c>
      <c r="F22" s="268">
        <v>0</v>
      </c>
      <c r="G22" s="269">
        <v>78401520</v>
      </c>
      <c r="H22" s="269">
        <v>78401520</v>
      </c>
      <c r="I22" s="263"/>
      <c r="J22" s="263"/>
      <c r="K22" s="269">
        <f t="shared" si="1"/>
        <v>0</v>
      </c>
      <c r="L22" s="269">
        <f t="shared" si="2"/>
        <v>0</v>
      </c>
      <c r="M22" s="274"/>
      <c r="N22" s="274"/>
      <c r="O22" s="266"/>
      <c r="P22" s="266"/>
    </row>
    <row r="23" spans="1:16" ht="18.75" customHeight="1">
      <c r="A23" s="150" t="str">
        <f t="shared" si="0"/>
        <v>IN</v>
      </c>
      <c r="B23" s="150">
        <v>14</v>
      </c>
      <c r="C23" s="157">
        <v>144</v>
      </c>
      <c r="D23" s="158" t="s">
        <v>20</v>
      </c>
      <c r="E23" s="268">
        <v>9394507</v>
      </c>
      <c r="F23" s="268">
        <v>0</v>
      </c>
      <c r="G23" s="269">
        <v>0</v>
      </c>
      <c r="H23" s="269">
        <v>0</v>
      </c>
      <c r="I23" s="263"/>
      <c r="J23" s="263"/>
      <c r="K23" s="269">
        <f t="shared" si="1"/>
        <v>9394507</v>
      </c>
      <c r="L23" s="269">
        <f t="shared" si="2"/>
        <v>0</v>
      </c>
      <c r="O23" s="266"/>
      <c r="P23" s="266"/>
    </row>
    <row r="24" spans="1:16" ht="18.75" customHeight="1">
      <c r="A24" s="150" t="str">
        <f t="shared" si="0"/>
        <v>IN</v>
      </c>
      <c r="B24" s="150">
        <v>15</v>
      </c>
      <c r="C24" s="157">
        <v>152</v>
      </c>
      <c r="D24" s="158" t="s">
        <v>21</v>
      </c>
      <c r="E24" s="268">
        <v>3844000573.3470116</v>
      </c>
      <c r="F24" s="268">
        <v>0</v>
      </c>
      <c r="G24" s="269">
        <v>5357048131</v>
      </c>
      <c r="H24" s="269">
        <v>3516668727.3531141</v>
      </c>
      <c r="I24" s="263"/>
      <c r="J24" s="263"/>
      <c r="K24" s="269">
        <f t="shared" si="1"/>
        <v>5684379976.9938974</v>
      </c>
      <c r="L24" s="269">
        <f t="shared" si="2"/>
        <v>0</v>
      </c>
      <c r="O24" s="266"/>
      <c r="P24" s="266"/>
    </row>
    <row r="25" spans="1:16" ht="18.75" customHeight="1">
      <c r="A25" s="150" t="str">
        <f t="shared" si="0"/>
        <v>IN</v>
      </c>
      <c r="B25" s="150">
        <v>16</v>
      </c>
      <c r="C25" s="157">
        <v>153</v>
      </c>
      <c r="D25" s="158" t="s">
        <v>22</v>
      </c>
      <c r="E25" s="268">
        <v>34883508.418095239</v>
      </c>
      <c r="F25" s="268">
        <v>0</v>
      </c>
      <c r="G25" s="269">
        <v>25393770</v>
      </c>
      <c r="H25" s="269">
        <v>15729614.504000001</v>
      </c>
      <c r="I25" s="263"/>
      <c r="J25" s="263"/>
      <c r="K25" s="269">
        <f t="shared" si="1"/>
        <v>44547663.914095238</v>
      </c>
      <c r="L25" s="269">
        <f t="shared" si="2"/>
        <v>0</v>
      </c>
      <c r="O25" s="266"/>
      <c r="P25" s="266"/>
    </row>
    <row r="26" spans="1:16" ht="18.75" customHeight="1">
      <c r="A26" s="150" t="str">
        <f t="shared" si="0"/>
        <v>IN</v>
      </c>
      <c r="B26" s="150">
        <v>17</v>
      </c>
      <c r="C26" s="157">
        <v>154</v>
      </c>
      <c r="D26" s="158" t="s">
        <v>23</v>
      </c>
      <c r="E26" s="268">
        <v>1728990121.910831</v>
      </c>
      <c r="F26" s="268">
        <v>0</v>
      </c>
      <c r="G26" s="269">
        <v>5677980253.9470243</v>
      </c>
      <c r="H26" s="269">
        <v>5485438504.8690395</v>
      </c>
      <c r="I26" s="263"/>
      <c r="J26" s="263"/>
      <c r="K26" s="269">
        <f t="shared" si="1"/>
        <v>1921531870.9888153</v>
      </c>
      <c r="L26" s="269">
        <f t="shared" si="2"/>
        <v>0</v>
      </c>
      <c r="O26" s="266"/>
      <c r="P26" s="266"/>
    </row>
    <row r="27" spans="1:16" ht="18.75" customHeight="1">
      <c r="A27" s="150" t="str">
        <f t="shared" si="0"/>
        <v>IN</v>
      </c>
      <c r="B27" s="150">
        <v>18</v>
      </c>
      <c r="C27" s="157">
        <v>155</v>
      </c>
      <c r="D27" s="158" t="s">
        <v>24</v>
      </c>
      <c r="E27" s="268">
        <v>5921104942.0940466</v>
      </c>
      <c r="F27" s="268">
        <v>0</v>
      </c>
      <c r="G27" s="269">
        <v>2378228504.5759382</v>
      </c>
      <c r="H27" s="269">
        <v>4129801968.869267</v>
      </c>
      <c r="I27" s="263"/>
      <c r="J27" s="263"/>
      <c r="K27" s="269">
        <f t="shared" si="1"/>
        <v>4169531477.8007178</v>
      </c>
      <c r="L27" s="269">
        <f t="shared" si="2"/>
        <v>0</v>
      </c>
      <c r="O27" s="266"/>
      <c r="P27" s="266"/>
    </row>
    <row r="28" spans="1:16" ht="18.75" customHeight="1">
      <c r="A28" s="150" t="str">
        <f t="shared" si="0"/>
        <v>IN</v>
      </c>
      <c r="B28" s="150">
        <v>19</v>
      </c>
      <c r="C28" s="157">
        <v>156</v>
      </c>
      <c r="D28" s="158" t="s">
        <v>25</v>
      </c>
      <c r="E28" s="268">
        <v>13342769507.373333</v>
      </c>
      <c r="F28" s="268">
        <v>0</v>
      </c>
      <c r="G28" s="269">
        <v>15561548237.349012</v>
      </c>
      <c r="H28" s="269">
        <v>8216263644.4849796</v>
      </c>
      <c r="I28" s="263"/>
      <c r="J28" s="263"/>
      <c r="K28" s="269">
        <f t="shared" si="1"/>
        <v>20688054100.237366</v>
      </c>
      <c r="L28" s="269">
        <f t="shared" si="2"/>
        <v>0</v>
      </c>
      <c r="O28" s="266"/>
      <c r="P28" s="266"/>
    </row>
    <row r="29" spans="1:16" ht="18.75" customHeight="1">
      <c r="A29" s="150" t="str">
        <f t="shared" si="0"/>
        <v>IN</v>
      </c>
      <c r="B29" s="150">
        <v>20</v>
      </c>
      <c r="C29" s="157">
        <v>211</v>
      </c>
      <c r="D29" s="158" t="s">
        <v>26</v>
      </c>
      <c r="E29" s="268">
        <v>80026590165.569183</v>
      </c>
      <c r="F29" s="268">
        <v>0</v>
      </c>
      <c r="G29" s="269">
        <v>1650416662</v>
      </c>
      <c r="H29" s="269">
        <v>2009876348.7333336</v>
      </c>
      <c r="I29" s="263"/>
      <c r="J29" s="263"/>
      <c r="K29" s="269">
        <f t="shared" si="1"/>
        <v>79667130478.835846</v>
      </c>
      <c r="L29" s="269">
        <f t="shared" si="2"/>
        <v>0</v>
      </c>
      <c r="O29" s="266"/>
      <c r="P29" s="266"/>
    </row>
    <row r="30" spans="1:16" ht="18.75" customHeight="1">
      <c r="A30" s="150" t="str">
        <f t="shared" si="0"/>
        <v>IN</v>
      </c>
      <c r="B30" s="150">
        <v>21</v>
      </c>
      <c r="C30" s="157">
        <v>212</v>
      </c>
      <c r="D30" s="158" t="s">
        <v>27</v>
      </c>
      <c r="E30" s="268">
        <v>15949581065</v>
      </c>
      <c r="F30" s="268">
        <v>0</v>
      </c>
      <c r="G30" s="269">
        <v>1363759170</v>
      </c>
      <c r="H30" s="269">
        <v>243809524</v>
      </c>
      <c r="I30" s="263"/>
      <c r="J30" s="263"/>
      <c r="K30" s="269">
        <f t="shared" si="1"/>
        <v>17069530711</v>
      </c>
      <c r="L30" s="269">
        <f t="shared" si="2"/>
        <v>0</v>
      </c>
      <c r="O30" s="266"/>
      <c r="P30" s="266"/>
    </row>
    <row r="31" spans="1:16" ht="18.75" customHeight="1">
      <c r="A31" s="150" t="str">
        <f t="shared" si="0"/>
        <v>IN</v>
      </c>
      <c r="B31" s="150">
        <v>22</v>
      </c>
      <c r="C31" s="157">
        <v>213</v>
      </c>
      <c r="D31" s="158" t="s">
        <v>28</v>
      </c>
      <c r="E31" s="268">
        <v>8944899095</v>
      </c>
      <c r="F31" s="268">
        <v>0</v>
      </c>
      <c r="G31" s="269">
        <v>0</v>
      </c>
      <c r="H31" s="269">
        <v>0</v>
      </c>
      <c r="I31" s="263"/>
      <c r="J31" s="263"/>
      <c r="K31" s="269">
        <f t="shared" si="1"/>
        <v>8944899095</v>
      </c>
      <c r="L31" s="269">
        <f t="shared" si="2"/>
        <v>0</v>
      </c>
      <c r="O31" s="266"/>
      <c r="P31" s="266"/>
    </row>
    <row r="32" spans="1:16" s="273" customFormat="1" ht="18.75" customHeight="1">
      <c r="A32" s="150" t="str">
        <f t="shared" si="0"/>
        <v>IN</v>
      </c>
      <c r="B32" s="150">
        <v>23</v>
      </c>
      <c r="C32" s="157">
        <v>214</v>
      </c>
      <c r="D32" s="158" t="s">
        <v>29</v>
      </c>
      <c r="E32" s="269">
        <f t="shared" ref="E32:J32" si="4">SUM(E33:E36)</f>
        <v>0</v>
      </c>
      <c r="F32" s="269">
        <f>SUM(F33:F36)</f>
        <v>27440783794.799999</v>
      </c>
      <c r="G32" s="269">
        <f t="shared" si="4"/>
        <v>485916503.13333333</v>
      </c>
      <c r="H32" s="269">
        <f t="shared" si="4"/>
        <v>3029569159.7898054</v>
      </c>
      <c r="I32" s="271">
        <f t="shared" si="4"/>
        <v>0</v>
      </c>
      <c r="J32" s="271">
        <f t="shared" si="4"/>
        <v>0</v>
      </c>
      <c r="K32" s="269">
        <f t="shared" si="1"/>
        <v>0</v>
      </c>
      <c r="L32" s="269">
        <f t="shared" si="2"/>
        <v>29984436451.45647</v>
      </c>
      <c r="M32" s="272"/>
      <c r="N32" s="272"/>
      <c r="O32" s="266"/>
      <c r="P32" s="266"/>
    </row>
    <row r="33" spans="1:16" s="275" customFormat="1" ht="18.75" customHeight="1">
      <c r="A33" s="150" t="str">
        <f t="shared" si="0"/>
        <v>IN</v>
      </c>
      <c r="B33" s="150">
        <v>24</v>
      </c>
      <c r="C33" s="159">
        <v>2141</v>
      </c>
      <c r="D33" s="346" t="s">
        <v>30</v>
      </c>
      <c r="E33" s="268">
        <v>0</v>
      </c>
      <c r="F33" s="268">
        <v>22479503900.799999</v>
      </c>
      <c r="G33" s="269">
        <v>384329201.13333333</v>
      </c>
      <c r="H33" s="269">
        <v>2501966253.7898054</v>
      </c>
      <c r="I33" s="263"/>
      <c r="J33" s="263"/>
      <c r="K33" s="269">
        <f t="shared" si="1"/>
        <v>0</v>
      </c>
      <c r="L33" s="269">
        <f t="shared" si="2"/>
        <v>24597140953.45647</v>
      </c>
      <c r="M33" s="274"/>
      <c r="N33" s="274"/>
      <c r="O33" s="266"/>
      <c r="P33" s="266"/>
    </row>
    <row r="34" spans="1:16" s="275" customFormat="1" ht="18.75" customHeight="1">
      <c r="A34" s="150" t="str">
        <f t="shared" si="0"/>
        <v>IN</v>
      </c>
      <c r="B34" s="150">
        <v>25</v>
      </c>
      <c r="C34" s="159">
        <v>2142</v>
      </c>
      <c r="D34" s="346" t="s">
        <v>31</v>
      </c>
      <c r="E34" s="268">
        <v>0</v>
      </c>
      <c r="F34" s="268">
        <v>3896706273</v>
      </c>
      <c r="G34" s="269">
        <v>101587302</v>
      </c>
      <c r="H34" s="269">
        <v>498779880</v>
      </c>
      <c r="I34" s="263"/>
      <c r="J34" s="263"/>
      <c r="K34" s="269">
        <f t="shared" si="1"/>
        <v>0</v>
      </c>
      <c r="L34" s="269">
        <f t="shared" si="2"/>
        <v>4293898851</v>
      </c>
      <c r="M34" s="274"/>
      <c r="N34" s="274"/>
      <c r="O34" s="266"/>
      <c r="P34" s="266"/>
    </row>
    <row r="35" spans="1:16" s="275" customFormat="1" ht="18.75" customHeight="1">
      <c r="A35" s="150" t="str">
        <f t="shared" si="0"/>
        <v>IN</v>
      </c>
      <c r="B35" s="150">
        <v>26</v>
      </c>
      <c r="C35" s="159">
        <v>2143</v>
      </c>
      <c r="D35" s="346" t="s">
        <v>32</v>
      </c>
      <c r="E35" s="268">
        <v>0</v>
      </c>
      <c r="F35" s="268">
        <v>1064573621</v>
      </c>
      <c r="G35" s="269">
        <v>0</v>
      </c>
      <c r="H35" s="269">
        <v>28823026</v>
      </c>
      <c r="I35" s="263"/>
      <c r="J35" s="263"/>
      <c r="K35" s="269">
        <f t="shared" si="1"/>
        <v>0</v>
      </c>
      <c r="L35" s="269">
        <f t="shared" si="2"/>
        <v>1093396647</v>
      </c>
      <c r="M35" s="274"/>
      <c r="N35" s="274"/>
      <c r="O35" s="266"/>
      <c r="P35" s="266"/>
    </row>
    <row r="36" spans="1:16" s="275" customFormat="1" ht="18.75" hidden="1" customHeight="1">
      <c r="A36" s="150">
        <f t="shared" si="0"/>
        <v>0</v>
      </c>
      <c r="B36" s="150">
        <v>27</v>
      </c>
      <c r="C36" s="153">
        <v>2147</v>
      </c>
      <c r="D36" s="154" t="s">
        <v>33</v>
      </c>
      <c r="E36" s="263"/>
      <c r="F36" s="263"/>
      <c r="G36" s="264"/>
      <c r="H36" s="264"/>
      <c r="I36" s="263"/>
      <c r="J36" s="263"/>
      <c r="K36" s="264">
        <f t="shared" si="1"/>
        <v>0</v>
      </c>
      <c r="L36" s="264">
        <f t="shared" si="2"/>
        <v>0</v>
      </c>
      <c r="M36" s="274"/>
      <c r="N36" s="274"/>
      <c r="O36" s="266"/>
      <c r="P36" s="266"/>
    </row>
    <row r="37" spans="1:16" s="275" customFormat="1" ht="18.75" hidden="1" customHeight="1">
      <c r="A37" s="150">
        <f t="shared" si="0"/>
        <v>0</v>
      </c>
      <c r="B37" s="150">
        <v>28</v>
      </c>
      <c r="C37" s="151">
        <v>217</v>
      </c>
      <c r="D37" s="152" t="s">
        <v>622</v>
      </c>
      <c r="E37" s="263"/>
      <c r="F37" s="263"/>
      <c r="G37" s="264"/>
      <c r="H37" s="269"/>
      <c r="I37" s="263"/>
      <c r="J37" s="263"/>
      <c r="K37" s="264">
        <f t="shared" si="1"/>
        <v>0</v>
      </c>
      <c r="L37" s="264">
        <f t="shared" si="2"/>
        <v>0</v>
      </c>
      <c r="M37" s="274"/>
      <c r="N37" s="274"/>
      <c r="O37" s="266"/>
      <c r="P37" s="266"/>
    </row>
    <row r="38" spans="1:16" s="275" customFormat="1" ht="18.75" hidden="1" customHeight="1">
      <c r="A38" s="150">
        <f>IF(E38&gt;0,"IN",IF(F38&gt;0,"IN",IF(G38&gt;0,"IN",IF(H38&gt;0,"IN",0))))</f>
        <v>0</v>
      </c>
      <c r="B38" s="150">
        <v>29</v>
      </c>
      <c r="C38" s="155">
        <v>221</v>
      </c>
      <c r="D38" s="156" t="s">
        <v>35</v>
      </c>
      <c r="E38" s="263"/>
      <c r="F38" s="263"/>
      <c r="G38" s="264"/>
      <c r="H38" s="264"/>
      <c r="I38" s="263"/>
      <c r="J38" s="263"/>
      <c r="K38" s="264">
        <f>IF(E38+G38-F38-H38&gt;0,E38+G38-F38-H38,0)</f>
        <v>0</v>
      </c>
      <c r="L38" s="264">
        <f>IF(H38+F38-G38-E38&gt;0,H38+F38-G38-E38,0)</f>
        <v>0</v>
      </c>
      <c r="M38" s="274"/>
      <c r="N38" s="274"/>
      <c r="O38" s="266"/>
      <c r="P38" s="266"/>
    </row>
    <row r="39" spans="1:16" s="275" customFormat="1" ht="18.75" hidden="1" customHeight="1">
      <c r="A39" s="150">
        <f t="shared" si="0"/>
        <v>0</v>
      </c>
      <c r="B39" s="150">
        <v>30</v>
      </c>
      <c r="C39" s="155">
        <v>222</v>
      </c>
      <c r="D39" s="156" t="s">
        <v>36</v>
      </c>
      <c r="E39" s="263"/>
      <c r="F39" s="263"/>
      <c r="G39" s="264"/>
      <c r="H39" s="264"/>
      <c r="I39" s="263"/>
      <c r="J39" s="263"/>
      <c r="K39" s="264">
        <f t="shared" si="1"/>
        <v>0</v>
      </c>
      <c r="L39" s="264">
        <f t="shared" si="2"/>
        <v>0</v>
      </c>
      <c r="M39" s="274"/>
      <c r="N39" s="274"/>
      <c r="O39" s="266"/>
      <c r="P39" s="266"/>
    </row>
    <row r="40" spans="1:16" s="275" customFormat="1" ht="18.75" hidden="1" customHeight="1">
      <c r="A40" s="150">
        <f t="shared" si="0"/>
        <v>0</v>
      </c>
      <c r="B40" s="150">
        <v>31</v>
      </c>
      <c r="C40" s="155">
        <v>223</v>
      </c>
      <c r="D40" s="156" t="s">
        <v>37</v>
      </c>
      <c r="E40" s="263"/>
      <c r="F40" s="263"/>
      <c r="G40" s="264"/>
      <c r="H40" s="264"/>
      <c r="I40" s="263"/>
      <c r="J40" s="263"/>
      <c r="K40" s="264">
        <f t="shared" si="1"/>
        <v>0</v>
      </c>
      <c r="L40" s="264">
        <f t="shared" si="2"/>
        <v>0</v>
      </c>
      <c r="M40" s="274"/>
      <c r="N40" s="274"/>
      <c r="O40" s="266"/>
      <c r="P40" s="266"/>
    </row>
    <row r="41" spans="1:16" s="275" customFormat="1" ht="18.75" hidden="1" customHeight="1">
      <c r="A41" s="150">
        <f t="shared" si="0"/>
        <v>0</v>
      </c>
      <c r="B41" s="150">
        <v>32</v>
      </c>
      <c r="C41" s="155">
        <v>228</v>
      </c>
      <c r="D41" s="156" t="s">
        <v>38</v>
      </c>
      <c r="E41" s="263"/>
      <c r="F41" s="263"/>
      <c r="G41" s="264"/>
      <c r="H41" s="264"/>
      <c r="I41" s="263"/>
      <c r="J41" s="263"/>
      <c r="K41" s="264">
        <f t="shared" si="1"/>
        <v>0</v>
      </c>
      <c r="L41" s="264">
        <f t="shared" si="2"/>
        <v>0</v>
      </c>
      <c r="M41" s="274"/>
      <c r="N41" s="274"/>
      <c r="O41" s="266"/>
      <c r="P41" s="266"/>
    </row>
    <row r="42" spans="1:16" s="267" customFormat="1" ht="18.75" customHeight="1">
      <c r="A42" s="150" t="str">
        <f t="shared" si="0"/>
        <v>IN</v>
      </c>
      <c r="B42" s="150">
        <v>33</v>
      </c>
      <c r="C42" s="157">
        <v>241</v>
      </c>
      <c r="D42" s="158" t="s">
        <v>39</v>
      </c>
      <c r="E42" s="268">
        <v>1151299913</v>
      </c>
      <c r="F42" s="268">
        <v>0</v>
      </c>
      <c r="G42" s="269">
        <v>304640</v>
      </c>
      <c r="H42" s="269">
        <v>833164469</v>
      </c>
      <c r="I42" s="263"/>
      <c r="J42" s="263"/>
      <c r="K42" s="269">
        <f t="shared" si="1"/>
        <v>318440084</v>
      </c>
      <c r="L42" s="269">
        <f t="shared" si="2"/>
        <v>0</v>
      </c>
      <c r="M42" s="256"/>
      <c r="N42" s="256"/>
      <c r="O42" s="266"/>
      <c r="P42" s="266"/>
    </row>
    <row r="43" spans="1:16" s="267" customFormat="1" ht="18.75" customHeight="1">
      <c r="A43" s="150" t="str">
        <f t="shared" si="0"/>
        <v>IN</v>
      </c>
      <c r="B43" s="150">
        <v>34</v>
      </c>
      <c r="C43" s="157">
        <v>242</v>
      </c>
      <c r="D43" s="158" t="s">
        <v>40</v>
      </c>
      <c r="E43" s="268">
        <v>2454565964.727273</v>
      </c>
      <c r="F43" s="268">
        <v>0</v>
      </c>
      <c r="G43" s="269">
        <v>162059091</v>
      </c>
      <c r="H43" s="269">
        <v>190452255</v>
      </c>
      <c r="I43" s="263"/>
      <c r="J43" s="263"/>
      <c r="K43" s="269">
        <f t="shared" si="1"/>
        <v>2426172800.727273</v>
      </c>
      <c r="L43" s="269">
        <f t="shared" si="2"/>
        <v>0</v>
      </c>
      <c r="M43" s="256"/>
      <c r="N43" s="256"/>
      <c r="O43" s="266"/>
      <c r="P43" s="266"/>
    </row>
    <row r="44" spans="1:16" s="267" customFormat="1" ht="18.75" hidden="1" customHeight="1">
      <c r="A44" s="150">
        <f t="shared" si="0"/>
        <v>0</v>
      </c>
      <c r="B44" s="150">
        <v>35</v>
      </c>
      <c r="C44" s="151">
        <v>243</v>
      </c>
      <c r="D44" s="152" t="s">
        <v>41</v>
      </c>
      <c r="E44" s="263"/>
      <c r="F44" s="263"/>
      <c r="G44" s="264"/>
      <c r="H44" s="269"/>
      <c r="I44" s="263"/>
      <c r="J44" s="263"/>
      <c r="K44" s="265">
        <f t="shared" si="1"/>
        <v>0</v>
      </c>
      <c r="L44" s="264">
        <f t="shared" si="2"/>
        <v>0</v>
      </c>
      <c r="M44" s="256"/>
      <c r="N44" s="256"/>
      <c r="O44" s="266"/>
      <c r="P44" s="266"/>
    </row>
    <row r="45" spans="1:16" s="267" customFormat="1" ht="18.75" customHeight="1">
      <c r="A45" s="150" t="str">
        <f t="shared" si="0"/>
        <v>IN</v>
      </c>
      <c r="B45" s="150">
        <v>36</v>
      </c>
      <c r="C45" s="157">
        <v>244</v>
      </c>
      <c r="D45" s="158" t="s">
        <v>42</v>
      </c>
      <c r="E45" s="268">
        <v>1644519813</v>
      </c>
      <c r="F45" s="268">
        <v>0</v>
      </c>
      <c r="G45" s="269">
        <v>135100000</v>
      </c>
      <c r="H45" s="269">
        <v>0</v>
      </c>
      <c r="I45" s="263"/>
      <c r="J45" s="263"/>
      <c r="K45" s="269">
        <f t="shared" si="1"/>
        <v>1779619813</v>
      </c>
      <c r="L45" s="269">
        <f t="shared" si="2"/>
        <v>0</v>
      </c>
      <c r="M45" s="256"/>
      <c r="N45" s="256"/>
      <c r="O45" s="266"/>
      <c r="P45" s="266"/>
    </row>
    <row r="46" spans="1:16" s="267" customFormat="1" ht="18.75" customHeight="1">
      <c r="A46" s="150" t="str">
        <f t="shared" si="0"/>
        <v>IN</v>
      </c>
      <c r="B46" s="150">
        <v>37</v>
      </c>
      <c r="C46" s="157">
        <v>311</v>
      </c>
      <c r="D46" s="158" t="s">
        <v>43</v>
      </c>
      <c r="E46" s="268">
        <v>0</v>
      </c>
      <c r="F46" s="268">
        <v>54023024834</v>
      </c>
      <c r="G46" s="269">
        <v>28880428164</v>
      </c>
      <c r="H46" s="269">
        <v>29584314894</v>
      </c>
      <c r="I46" s="263"/>
      <c r="J46" s="263"/>
      <c r="K46" s="269">
        <f t="shared" si="1"/>
        <v>0</v>
      </c>
      <c r="L46" s="269">
        <f t="shared" si="2"/>
        <v>54726911564</v>
      </c>
      <c r="M46" s="256"/>
      <c r="N46" s="256"/>
      <c r="O46" s="266"/>
      <c r="P46" s="266"/>
    </row>
    <row r="47" spans="1:16" s="275" customFormat="1" ht="18.75" customHeight="1">
      <c r="A47" s="150" t="str">
        <f t="shared" si="0"/>
        <v>IN</v>
      </c>
      <c r="B47" s="150">
        <v>38</v>
      </c>
      <c r="C47" s="157">
        <v>315</v>
      </c>
      <c r="D47" s="158" t="s">
        <v>44</v>
      </c>
      <c r="E47" s="268">
        <v>0</v>
      </c>
      <c r="F47" s="268">
        <v>147504000</v>
      </c>
      <c r="G47" s="269">
        <v>10626000</v>
      </c>
      <c r="H47" s="269">
        <v>0</v>
      </c>
      <c r="I47" s="263"/>
      <c r="J47" s="263"/>
      <c r="K47" s="269">
        <f t="shared" si="1"/>
        <v>0</v>
      </c>
      <c r="L47" s="269">
        <f t="shared" si="2"/>
        <v>136878000</v>
      </c>
      <c r="M47" s="274"/>
      <c r="N47" s="274"/>
      <c r="O47" s="266"/>
      <c r="P47" s="266"/>
    </row>
    <row r="48" spans="1:16" s="267" customFormat="1" ht="18.75" customHeight="1">
      <c r="A48" s="150" t="str">
        <f t="shared" si="0"/>
        <v>IN</v>
      </c>
      <c r="B48" s="340">
        <v>39</v>
      </c>
      <c r="C48" s="157">
        <v>331</v>
      </c>
      <c r="D48" s="158" t="s">
        <v>45</v>
      </c>
      <c r="E48" s="268">
        <v>585596651</v>
      </c>
      <c r="F48" s="268">
        <v>14435844489.518181</v>
      </c>
      <c r="G48" s="269">
        <v>16803905823</v>
      </c>
      <c r="H48" s="269">
        <v>17356086164.400002</v>
      </c>
      <c r="I48" s="341"/>
      <c r="J48" s="341"/>
      <c r="K48" s="269">
        <f t="shared" si="1"/>
        <v>0</v>
      </c>
      <c r="L48" s="269">
        <f t="shared" si="2"/>
        <v>14402428179.918182</v>
      </c>
      <c r="M48" s="256"/>
      <c r="N48" s="256"/>
      <c r="O48" s="266"/>
      <c r="P48" s="266"/>
    </row>
    <row r="49" spans="1:16" s="267" customFormat="1" ht="18.75" customHeight="1">
      <c r="A49" s="150" t="str">
        <f t="shared" si="0"/>
        <v>IN</v>
      </c>
      <c r="B49" s="150">
        <v>40</v>
      </c>
      <c r="C49" s="157">
        <v>333</v>
      </c>
      <c r="D49" s="158" t="s">
        <v>46</v>
      </c>
      <c r="E49" s="269">
        <f>SUM(E50:E58)</f>
        <v>0</v>
      </c>
      <c r="F49" s="269">
        <f>SUM(F50:F58)</f>
        <v>4856061852</v>
      </c>
      <c r="G49" s="269">
        <f>SUM(G50:G58)</f>
        <v>3783834559.7799997</v>
      </c>
      <c r="H49" s="269">
        <f>SUM(H50:H58)</f>
        <v>2900438749.8636365</v>
      </c>
      <c r="I49" s="271">
        <f>SUM(I50:I57)</f>
        <v>0</v>
      </c>
      <c r="J49" s="271">
        <f>SUM(J50:J57)</f>
        <v>0</v>
      </c>
      <c r="K49" s="269">
        <f t="shared" si="1"/>
        <v>0</v>
      </c>
      <c r="L49" s="269">
        <f t="shared" si="2"/>
        <v>3972666042.0836363</v>
      </c>
      <c r="M49" s="256"/>
      <c r="N49" s="256"/>
      <c r="O49" s="266"/>
      <c r="P49" s="266"/>
    </row>
    <row r="50" spans="1:16" s="275" customFormat="1" ht="18.75" customHeight="1">
      <c r="A50" s="150" t="str">
        <f t="shared" si="0"/>
        <v>IN</v>
      </c>
      <c r="B50" s="150">
        <v>41</v>
      </c>
      <c r="C50" s="357">
        <v>33311</v>
      </c>
      <c r="D50" s="346" t="s">
        <v>47</v>
      </c>
      <c r="E50" s="268">
        <v>0</v>
      </c>
      <c r="F50" s="268">
        <v>2402172284</v>
      </c>
      <c r="G50" s="269">
        <v>3664340632.7799997</v>
      </c>
      <c r="H50" s="269">
        <v>2852444143.3636365</v>
      </c>
      <c r="I50" s="263"/>
      <c r="J50" s="263"/>
      <c r="K50" s="269">
        <f t="shared" si="1"/>
        <v>0</v>
      </c>
      <c r="L50" s="269">
        <f t="shared" si="2"/>
        <v>1590275794.5836363</v>
      </c>
      <c r="M50" s="274"/>
      <c r="N50" s="274"/>
      <c r="O50" s="266"/>
      <c r="P50" s="266"/>
    </row>
    <row r="51" spans="1:16" s="275" customFormat="1" ht="18.75" hidden="1" customHeight="1">
      <c r="A51" s="150">
        <f t="shared" si="0"/>
        <v>0</v>
      </c>
      <c r="B51" s="150">
        <v>42</v>
      </c>
      <c r="C51" s="153">
        <v>33312</v>
      </c>
      <c r="D51" s="154" t="s">
        <v>48</v>
      </c>
      <c r="E51" s="263"/>
      <c r="F51" s="263"/>
      <c r="G51" s="264"/>
      <c r="H51" s="264"/>
      <c r="I51" s="263"/>
      <c r="J51" s="263"/>
      <c r="K51" s="264">
        <f t="shared" si="1"/>
        <v>0</v>
      </c>
      <c r="L51" s="264">
        <f t="shared" si="2"/>
        <v>0</v>
      </c>
      <c r="M51" s="274"/>
      <c r="N51" s="274"/>
      <c r="O51" s="266"/>
      <c r="P51" s="266"/>
    </row>
    <row r="52" spans="1:16" s="275" customFormat="1" ht="18.75" hidden="1" customHeight="1">
      <c r="A52" s="150">
        <f t="shared" si="0"/>
        <v>0</v>
      </c>
      <c r="B52" s="150">
        <v>43</v>
      </c>
      <c r="C52" s="153">
        <v>3333</v>
      </c>
      <c r="D52" s="154" t="s">
        <v>49</v>
      </c>
      <c r="E52" s="263"/>
      <c r="F52" s="263"/>
      <c r="G52" s="264"/>
      <c r="H52" s="264"/>
      <c r="I52" s="263"/>
      <c r="J52" s="263"/>
      <c r="K52" s="264">
        <f t="shared" si="1"/>
        <v>0</v>
      </c>
      <c r="L52" s="264">
        <f t="shared" si="2"/>
        <v>0</v>
      </c>
      <c r="M52" s="274"/>
      <c r="N52" s="274"/>
      <c r="O52" s="266"/>
      <c r="P52" s="266"/>
    </row>
    <row r="53" spans="1:16" s="275" customFormat="1" ht="18.75" customHeight="1">
      <c r="A53" s="150" t="str">
        <f t="shared" si="0"/>
        <v>IN</v>
      </c>
      <c r="B53" s="150">
        <v>44</v>
      </c>
      <c r="C53" s="159">
        <v>3334</v>
      </c>
      <c r="D53" s="346" t="s">
        <v>50</v>
      </c>
      <c r="E53" s="268">
        <v>0</v>
      </c>
      <c r="F53" s="268">
        <v>2290747525</v>
      </c>
      <c r="G53" s="269">
        <v>90699441</v>
      </c>
      <c r="H53" s="269">
        <v>0</v>
      </c>
      <c r="I53" s="263"/>
      <c r="J53" s="263"/>
      <c r="K53" s="269">
        <f t="shared" si="1"/>
        <v>0</v>
      </c>
      <c r="L53" s="269">
        <f t="shared" si="2"/>
        <v>2200048084</v>
      </c>
      <c r="M53" s="274"/>
      <c r="N53" s="274"/>
      <c r="O53" s="266"/>
      <c r="P53" s="266"/>
    </row>
    <row r="54" spans="1:16" s="275" customFormat="1" ht="18.75" customHeight="1">
      <c r="A54" s="150" t="str">
        <f t="shared" si="0"/>
        <v>IN</v>
      </c>
      <c r="B54" s="150">
        <v>45</v>
      </c>
      <c r="C54" s="159">
        <v>3335</v>
      </c>
      <c r="D54" s="346" t="s">
        <v>51</v>
      </c>
      <c r="E54" s="268">
        <v>0</v>
      </c>
      <c r="F54" s="268">
        <v>163142043</v>
      </c>
      <c r="G54" s="269">
        <v>20794486</v>
      </c>
      <c r="H54" s="269">
        <v>39994606.5</v>
      </c>
      <c r="I54" s="263"/>
      <c r="J54" s="263"/>
      <c r="K54" s="269">
        <f t="shared" si="1"/>
        <v>0</v>
      </c>
      <c r="L54" s="269">
        <f t="shared" si="2"/>
        <v>182342163.5</v>
      </c>
      <c r="M54" s="274"/>
      <c r="N54" s="274"/>
      <c r="O54" s="266"/>
      <c r="P54" s="266"/>
    </row>
    <row r="55" spans="1:16" s="275" customFormat="1" ht="18.75" hidden="1" customHeight="1">
      <c r="A55" s="150">
        <f>IF(E55&gt;0,"IN",IF(F55&gt;0,"IN",IF(G55&gt;0,"IN",IF(H55&gt;0,"IN",0))))</f>
        <v>0</v>
      </c>
      <c r="B55" s="150">
        <v>46</v>
      </c>
      <c r="C55" s="153">
        <v>3336</v>
      </c>
      <c r="D55" s="154" t="s">
        <v>52</v>
      </c>
      <c r="E55" s="263"/>
      <c r="F55" s="263"/>
      <c r="G55" s="264"/>
      <c r="H55" s="264"/>
      <c r="I55" s="263"/>
      <c r="J55" s="263"/>
      <c r="K55" s="264">
        <f>IF(E55+G55-F55-H55&gt;0,E55+G55-F55-H55,0)</f>
        <v>0</v>
      </c>
      <c r="L55" s="264">
        <f>IF(H55+F55-G55-E55&gt;0,H55+F55-G55-E55,0)</f>
        <v>0</v>
      </c>
      <c r="M55" s="274"/>
      <c r="N55" s="274"/>
      <c r="O55" s="266"/>
      <c r="P55" s="266"/>
    </row>
    <row r="56" spans="1:16" s="275" customFormat="1" ht="18.75" hidden="1" customHeight="1">
      <c r="A56" s="150">
        <f t="shared" si="0"/>
        <v>0</v>
      </c>
      <c r="B56" s="150">
        <v>47</v>
      </c>
      <c r="C56" s="153">
        <v>3337</v>
      </c>
      <c r="D56" s="154" t="s">
        <v>53</v>
      </c>
      <c r="E56" s="263"/>
      <c r="F56" s="263"/>
      <c r="G56" s="264"/>
      <c r="H56" s="264"/>
      <c r="I56" s="263"/>
      <c r="J56" s="263"/>
      <c r="K56" s="264">
        <f t="shared" si="1"/>
        <v>0</v>
      </c>
      <c r="L56" s="264">
        <f t="shared" si="2"/>
        <v>0</v>
      </c>
      <c r="M56" s="274"/>
      <c r="N56" s="274"/>
      <c r="O56" s="266"/>
      <c r="P56" s="266"/>
    </row>
    <row r="57" spans="1:16" s="275" customFormat="1" ht="18.75" customHeight="1">
      <c r="A57" s="150" t="str">
        <f t="shared" si="0"/>
        <v>IN</v>
      </c>
      <c r="B57" s="150">
        <v>48</v>
      </c>
      <c r="C57" s="159">
        <v>3338</v>
      </c>
      <c r="D57" s="346" t="s">
        <v>54</v>
      </c>
      <c r="E57" s="268">
        <v>0</v>
      </c>
      <c r="F57" s="268">
        <v>0</v>
      </c>
      <c r="G57" s="269">
        <v>8000000</v>
      </c>
      <c r="H57" s="269">
        <v>8000000</v>
      </c>
      <c r="I57" s="263"/>
      <c r="J57" s="263"/>
      <c r="K57" s="269">
        <f t="shared" si="1"/>
        <v>0</v>
      </c>
      <c r="L57" s="269">
        <f t="shared" si="2"/>
        <v>0</v>
      </c>
      <c r="M57" s="274"/>
      <c r="N57" s="274"/>
      <c r="O57" s="266"/>
      <c r="P57" s="266"/>
    </row>
    <row r="58" spans="1:16" s="275" customFormat="1" ht="18.75" hidden="1" customHeight="1">
      <c r="A58" s="150">
        <f t="shared" si="0"/>
        <v>0</v>
      </c>
      <c r="B58" s="150">
        <v>49</v>
      </c>
      <c r="C58" s="153">
        <v>3339</v>
      </c>
      <c r="D58" s="154" t="s">
        <v>55</v>
      </c>
      <c r="E58" s="263"/>
      <c r="F58" s="263"/>
      <c r="G58" s="264"/>
      <c r="H58" s="264"/>
      <c r="I58" s="263"/>
      <c r="J58" s="263"/>
      <c r="K58" s="264">
        <f t="shared" si="1"/>
        <v>0</v>
      </c>
      <c r="L58" s="264">
        <f t="shared" si="2"/>
        <v>0</v>
      </c>
      <c r="M58" s="274"/>
      <c r="N58" s="274"/>
      <c r="O58" s="266"/>
      <c r="P58" s="266"/>
    </row>
    <row r="59" spans="1:16" s="267" customFormat="1" ht="18.75" customHeight="1">
      <c r="A59" s="150" t="str">
        <f t="shared" si="0"/>
        <v>IN</v>
      </c>
      <c r="B59" s="150">
        <v>50</v>
      </c>
      <c r="C59" s="157">
        <v>334</v>
      </c>
      <c r="D59" s="158" t="s">
        <v>56</v>
      </c>
      <c r="E59" s="268">
        <v>0</v>
      </c>
      <c r="F59" s="268">
        <v>1353299110</v>
      </c>
      <c r="G59" s="269">
        <v>3772721615.0750003</v>
      </c>
      <c r="H59" s="269">
        <v>3821531345.0700002</v>
      </c>
      <c r="I59" s="263"/>
      <c r="J59" s="263"/>
      <c r="K59" s="269">
        <f t="shared" si="1"/>
        <v>0</v>
      </c>
      <c r="L59" s="269">
        <f t="shared" si="2"/>
        <v>1402108839.9949994</v>
      </c>
      <c r="M59" s="256"/>
      <c r="N59" s="256"/>
      <c r="O59" s="266"/>
      <c r="P59" s="266"/>
    </row>
    <row r="60" spans="1:16" s="267" customFormat="1" ht="18.75" customHeight="1">
      <c r="A60" s="150" t="str">
        <f t="shared" si="0"/>
        <v>IN</v>
      </c>
      <c r="B60" s="150">
        <v>51</v>
      </c>
      <c r="C60" s="157">
        <v>335</v>
      </c>
      <c r="D60" s="158" t="s">
        <v>57</v>
      </c>
      <c r="E60" s="268">
        <v>0</v>
      </c>
      <c r="F60" s="268">
        <v>13287074</v>
      </c>
      <c r="G60" s="269">
        <v>13560981</v>
      </c>
      <c r="H60" s="269">
        <v>18435000</v>
      </c>
      <c r="I60" s="263"/>
      <c r="J60" s="263"/>
      <c r="K60" s="269">
        <f t="shared" si="1"/>
        <v>0</v>
      </c>
      <c r="L60" s="269">
        <f t="shared" si="2"/>
        <v>18161093</v>
      </c>
      <c r="M60" s="256"/>
      <c r="N60" s="256"/>
      <c r="O60" s="266"/>
      <c r="P60" s="266"/>
    </row>
    <row r="61" spans="1:16" s="267" customFormat="1" ht="18.75" customHeight="1">
      <c r="A61" s="150" t="str">
        <f t="shared" si="0"/>
        <v>IN</v>
      </c>
      <c r="B61" s="150">
        <v>52</v>
      </c>
      <c r="C61" s="157">
        <v>336</v>
      </c>
      <c r="D61" s="158" t="s">
        <v>58</v>
      </c>
      <c r="E61" s="268">
        <v>0</v>
      </c>
      <c r="F61" s="268">
        <v>92852287025.067856</v>
      </c>
      <c r="G61" s="269">
        <v>10588493845.950752</v>
      </c>
      <c r="H61" s="269">
        <v>34466105828</v>
      </c>
      <c r="I61" s="263"/>
      <c r="J61" s="263"/>
      <c r="K61" s="269">
        <f t="shared" si="1"/>
        <v>0</v>
      </c>
      <c r="L61" s="269">
        <f t="shared" si="2"/>
        <v>116729899007.1171</v>
      </c>
      <c r="M61" s="256"/>
      <c r="N61" s="256"/>
      <c r="O61" s="266"/>
      <c r="P61" s="266"/>
    </row>
    <row r="62" spans="1:16" s="277" customFormat="1" ht="18.75" customHeight="1">
      <c r="A62" s="276" t="str">
        <f t="shared" si="0"/>
        <v>IN</v>
      </c>
      <c r="B62" s="150">
        <v>53</v>
      </c>
      <c r="C62" s="157">
        <v>338</v>
      </c>
      <c r="D62" s="158" t="s">
        <v>59</v>
      </c>
      <c r="E62" s="268">
        <f t="shared" ref="E62:J62" si="5">SUM(E63:E69)</f>
        <v>1987082381</v>
      </c>
      <c r="F62" s="268">
        <f t="shared" si="5"/>
        <v>3728802250.1500001</v>
      </c>
      <c r="G62" s="268">
        <f t="shared" si="5"/>
        <v>3653786180</v>
      </c>
      <c r="H62" s="268">
        <f t="shared" si="5"/>
        <v>8332383303.1750002</v>
      </c>
      <c r="I62" s="270">
        <f t="shared" si="5"/>
        <v>0</v>
      </c>
      <c r="J62" s="270">
        <f t="shared" si="5"/>
        <v>0</v>
      </c>
      <c r="K62" s="269">
        <f t="shared" si="1"/>
        <v>0</v>
      </c>
      <c r="L62" s="269">
        <f>IF(H62+F62-G62-E62&gt;0,H62+F62-G62-E62,0)</f>
        <v>6420316992.3250008</v>
      </c>
      <c r="M62" s="272"/>
      <c r="N62" s="272"/>
      <c r="O62" s="266"/>
      <c r="P62" s="266"/>
    </row>
    <row r="63" spans="1:16" s="277" customFormat="1" ht="18.75" hidden="1" customHeight="1">
      <c r="A63" s="150">
        <f t="shared" si="0"/>
        <v>0</v>
      </c>
      <c r="B63" s="150">
        <v>54</v>
      </c>
      <c r="C63" s="153">
        <v>3381</v>
      </c>
      <c r="D63" s="152" t="s">
        <v>322</v>
      </c>
      <c r="E63" s="278"/>
      <c r="F63" s="278"/>
      <c r="G63" s="263"/>
      <c r="H63" s="263"/>
      <c r="I63" s="278"/>
      <c r="J63" s="278"/>
      <c r="K63" s="264">
        <f t="shared" si="1"/>
        <v>0</v>
      </c>
      <c r="L63" s="264">
        <f t="shared" si="2"/>
        <v>0</v>
      </c>
      <c r="M63" s="272"/>
      <c r="N63" s="272"/>
      <c r="O63" s="266"/>
      <c r="P63" s="266"/>
    </row>
    <row r="64" spans="1:16" s="275" customFormat="1" ht="18.75" customHeight="1">
      <c r="A64" s="150" t="str">
        <f t="shared" si="0"/>
        <v>IN</v>
      </c>
      <c r="B64" s="150">
        <v>55</v>
      </c>
      <c r="C64" s="159">
        <v>3382</v>
      </c>
      <c r="D64" s="158" t="s">
        <v>60</v>
      </c>
      <c r="E64" s="268">
        <v>3198445</v>
      </c>
      <c r="F64" s="268">
        <v>9477182</v>
      </c>
      <c r="G64" s="269">
        <v>4200000</v>
      </c>
      <c r="H64" s="269">
        <v>5044662</v>
      </c>
      <c r="I64" s="263"/>
      <c r="J64" s="263"/>
      <c r="K64" s="269">
        <f t="shared" si="1"/>
        <v>0</v>
      </c>
      <c r="L64" s="269">
        <f t="shared" si="2"/>
        <v>7123399</v>
      </c>
      <c r="M64" s="274"/>
      <c r="N64" s="274"/>
      <c r="O64" s="266"/>
      <c r="P64" s="266"/>
    </row>
    <row r="65" spans="1:16" s="275" customFormat="1" ht="18.75" customHeight="1">
      <c r="A65" s="150" t="str">
        <f t="shared" si="0"/>
        <v>IN</v>
      </c>
      <c r="B65" s="150">
        <v>56</v>
      </c>
      <c r="C65" s="159">
        <v>3383</v>
      </c>
      <c r="D65" s="158" t="s">
        <v>61</v>
      </c>
      <c r="E65" s="268">
        <v>0</v>
      </c>
      <c r="F65" s="268">
        <v>364041441</v>
      </c>
      <c r="G65" s="269">
        <v>364554270</v>
      </c>
      <c r="H65" s="269">
        <v>364204299.10000002</v>
      </c>
      <c r="I65" s="263"/>
      <c r="J65" s="263"/>
      <c r="K65" s="269">
        <f t="shared" si="1"/>
        <v>0</v>
      </c>
      <c r="L65" s="269">
        <f t="shared" si="2"/>
        <v>363691470.10000002</v>
      </c>
      <c r="M65" s="274"/>
      <c r="N65" s="274"/>
      <c r="O65" s="266"/>
      <c r="P65" s="266"/>
    </row>
    <row r="66" spans="1:16" s="275" customFormat="1" ht="18.75" customHeight="1">
      <c r="A66" s="150" t="str">
        <f t="shared" si="0"/>
        <v>IN</v>
      </c>
      <c r="B66" s="150">
        <v>57</v>
      </c>
      <c r="C66" s="159">
        <v>3384</v>
      </c>
      <c r="D66" s="158" t="s">
        <v>63</v>
      </c>
      <c r="E66" s="268">
        <v>0</v>
      </c>
      <c r="F66" s="268">
        <v>28982104</v>
      </c>
      <c r="G66" s="269">
        <v>12901843</v>
      </c>
      <c r="H66" s="269">
        <v>68436504.974999994</v>
      </c>
      <c r="I66" s="263"/>
      <c r="J66" s="263"/>
      <c r="K66" s="269">
        <f t="shared" si="1"/>
        <v>0</v>
      </c>
      <c r="L66" s="269">
        <f t="shared" si="2"/>
        <v>84516765.974999994</v>
      </c>
      <c r="M66" s="274"/>
      <c r="N66" s="274"/>
      <c r="O66" s="266"/>
      <c r="P66" s="266"/>
    </row>
    <row r="67" spans="1:16" s="275" customFormat="1" ht="18.75" customHeight="1">
      <c r="A67" s="150" t="str">
        <f t="shared" si="0"/>
        <v>IN</v>
      </c>
      <c r="B67" s="150">
        <v>58</v>
      </c>
      <c r="C67" s="159">
        <v>3385</v>
      </c>
      <c r="D67" s="158" t="s">
        <v>64</v>
      </c>
      <c r="E67" s="268">
        <v>1834800000</v>
      </c>
      <c r="F67" s="268">
        <v>0</v>
      </c>
      <c r="G67" s="269">
        <v>0</v>
      </c>
      <c r="H67" s="269">
        <v>0</v>
      </c>
      <c r="I67" s="263"/>
      <c r="J67" s="263"/>
      <c r="K67" s="269">
        <f t="shared" si="1"/>
        <v>1834800000</v>
      </c>
      <c r="L67" s="269">
        <f t="shared" si="2"/>
        <v>0</v>
      </c>
      <c r="M67" s="274"/>
      <c r="N67" s="274"/>
      <c r="O67" s="266"/>
      <c r="P67" s="266"/>
    </row>
    <row r="68" spans="1:16" s="275" customFormat="1" ht="18.75" customHeight="1">
      <c r="A68" s="150" t="str">
        <f t="shared" si="0"/>
        <v>IN</v>
      </c>
      <c r="B68" s="150">
        <v>59</v>
      </c>
      <c r="C68" s="159">
        <v>3386</v>
      </c>
      <c r="D68" s="158" t="s">
        <v>65</v>
      </c>
      <c r="E68" s="268">
        <v>0</v>
      </c>
      <c r="F68" s="268">
        <v>3273974700</v>
      </c>
      <c r="G68" s="269">
        <v>840775287</v>
      </c>
      <c r="H68" s="269">
        <v>1177100000</v>
      </c>
      <c r="I68" s="263"/>
      <c r="J68" s="263"/>
      <c r="K68" s="269">
        <f t="shared" si="1"/>
        <v>0</v>
      </c>
      <c r="L68" s="269">
        <f t="shared" si="2"/>
        <v>3610299413</v>
      </c>
      <c r="M68" s="274"/>
      <c r="N68" s="274"/>
      <c r="O68" s="266"/>
      <c r="P68" s="266"/>
    </row>
    <row r="69" spans="1:16" s="275" customFormat="1" ht="18.75" customHeight="1">
      <c r="A69" s="150" t="str">
        <f t="shared" si="0"/>
        <v>IN</v>
      </c>
      <c r="B69" s="150">
        <v>60</v>
      </c>
      <c r="C69" s="159">
        <v>3388</v>
      </c>
      <c r="D69" s="158" t="s">
        <v>66</v>
      </c>
      <c r="E69" s="268">
        <v>149083936</v>
      </c>
      <c r="F69" s="268">
        <v>52326823.149999976</v>
      </c>
      <c r="G69" s="269">
        <v>2431354780</v>
      </c>
      <c r="H69" s="269">
        <v>6717597837.1000004</v>
      </c>
      <c r="I69" s="263"/>
      <c r="J69" s="263"/>
      <c r="K69" s="269">
        <f t="shared" si="1"/>
        <v>0</v>
      </c>
      <c r="L69" s="269">
        <f t="shared" si="2"/>
        <v>4189485944.25</v>
      </c>
      <c r="M69" s="274"/>
      <c r="N69" s="274"/>
      <c r="O69" s="266"/>
      <c r="P69" s="266"/>
    </row>
    <row r="70" spans="1:16" s="267" customFormat="1" ht="18.75" customHeight="1">
      <c r="A70" s="150" t="str">
        <f t="shared" si="0"/>
        <v>IN</v>
      </c>
      <c r="B70" s="150">
        <v>61</v>
      </c>
      <c r="C70" s="157">
        <v>341</v>
      </c>
      <c r="D70" s="158" t="s">
        <v>67</v>
      </c>
      <c r="E70" s="268">
        <v>0</v>
      </c>
      <c r="F70" s="268">
        <v>7392524713</v>
      </c>
      <c r="G70" s="269">
        <v>1064045333</v>
      </c>
      <c r="H70" s="269">
        <v>0</v>
      </c>
      <c r="I70" s="263"/>
      <c r="J70" s="263"/>
      <c r="K70" s="269">
        <f t="shared" si="1"/>
        <v>0</v>
      </c>
      <c r="L70" s="269">
        <f t="shared" si="2"/>
        <v>6328479380</v>
      </c>
      <c r="M70" s="256"/>
      <c r="N70" s="256"/>
      <c r="O70" s="266"/>
      <c r="P70" s="266"/>
    </row>
    <row r="71" spans="1:16" s="267" customFormat="1" ht="18.75" customHeight="1">
      <c r="A71" s="150" t="str">
        <f t="shared" si="0"/>
        <v>IN</v>
      </c>
      <c r="B71" s="150">
        <v>62</v>
      </c>
      <c r="C71" s="157">
        <v>342</v>
      </c>
      <c r="D71" s="158" t="s">
        <v>68</v>
      </c>
      <c r="E71" s="268">
        <v>0</v>
      </c>
      <c r="F71" s="268">
        <v>7414906788</v>
      </c>
      <c r="G71" s="269">
        <v>2015652009</v>
      </c>
      <c r="H71" s="269">
        <v>1351070681</v>
      </c>
      <c r="I71" s="263"/>
      <c r="J71" s="263"/>
      <c r="K71" s="269">
        <f t="shared" si="1"/>
        <v>0</v>
      </c>
      <c r="L71" s="269">
        <f t="shared" si="2"/>
        <v>6750325460</v>
      </c>
      <c r="M71" s="256"/>
      <c r="N71" s="256"/>
      <c r="O71" s="266"/>
      <c r="P71" s="266"/>
    </row>
    <row r="72" spans="1:16" s="267" customFormat="1" ht="18.75" customHeight="1">
      <c r="A72" s="150" t="str">
        <f t="shared" si="0"/>
        <v>IN</v>
      </c>
      <c r="B72" s="150">
        <v>63</v>
      </c>
      <c r="C72" s="157">
        <v>351</v>
      </c>
      <c r="D72" s="361" t="s">
        <v>69</v>
      </c>
      <c r="E72" s="268">
        <v>0</v>
      </c>
      <c r="F72" s="268">
        <v>212559275</v>
      </c>
      <c r="G72" s="269">
        <v>0</v>
      </c>
      <c r="H72" s="269">
        <v>0</v>
      </c>
      <c r="I72" s="263"/>
      <c r="J72" s="263"/>
      <c r="K72" s="269">
        <f t="shared" si="1"/>
        <v>0</v>
      </c>
      <c r="L72" s="269">
        <f t="shared" si="2"/>
        <v>212559275</v>
      </c>
      <c r="M72" s="256"/>
      <c r="N72" s="256"/>
      <c r="O72" s="266"/>
      <c r="P72" s="266"/>
    </row>
    <row r="73" spans="1:16" s="267" customFormat="1" ht="18.75" customHeight="1">
      <c r="A73" s="150" t="str">
        <f t="shared" si="0"/>
        <v>IN</v>
      </c>
      <c r="B73" s="160">
        <v>64</v>
      </c>
      <c r="C73" s="358">
        <v>411</v>
      </c>
      <c r="D73" s="158" t="s">
        <v>70</v>
      </c>
      <c r="E73" s="268">
        <v>0</v>
      </c>
      <c r="F73" s="268">
        <v>43046720000</v>
      </c>
      <c r="G73" s="268">
        <v>0</v>
      </c>
      <c r="H73" s="268">
        <v>0</v>
      </c>
      <c r="I73" s="279">
        <v>0</v>
      </c>
      <c r="J73" s="279"/>
      <c r="K73" s="269">
        <f t="shared" si="1"/>
        <v>0</v>
      </c>
      <c r="L73" s="269">
        <f t="shared" si="2"/>
        <v>43046720000</v>
      </c>
      <c r="M73" s="256"/>
      <c r="N73" s="256"/>
      <c r="O73" s="266"/>
      <c r="P73" s="266"/>
    </row>
    <row r="74" spans="1:16" s="267" customFormat="1" ht="18.75" customHeight="1">
      <c r="A74" s="150" t="str">
        <f t="shared" si="0"/>
        <v>IN</v>
      </c>
      <c r="B74" s="150">
        <v>65</v>
      </c>
      <c r="C74" s="157" t="s">
        <v>617</v>
      </c>
      <c r="D74" s="347" t="s">
        <v>71</v>
      </c>
      <c r="E74" s="268">
        <v>0</v>
      </c>
      <c r="F74" s="268">
        <v>558624410</v>
      </c>
      <c r="G74" s="269">
        <v>0</v>
      </c>
      <c r="H74" s="269">
        <v>0</v>
      </c>
      <c r="I74" s="263"/>
      <c r="J74" s="263"/>
      <c r="K74" s="269">
        <f t="shared" si="1"/>
        <v>0</v>
      </c>
      <c r="L74" s="269">
        <f t="shared" si="2"/>
        <v>558624410</v>
      </c>
      <c r="M74" s="256"/>
      <c r="N74" s="256"/>
      <c r="O74" s="266"/>
      <c r="P74" s="266"/>
    </row>
    <row r="75" spans="1:16" s="267" customFormat="1" ht="18.75" customHeight="1">
      <c r="A75" s="150" t="str">
        <f t="shared" si="0"/>
        <v>IN</v>
      </c>
      <c r="B75" s="150">
        <v>66</v>
      </c>
      <c r="C75" s="359">
        <v>4118</v>
      </c>
      <c r="D75" s="347" t="s">
        <v>72</v>
      </c>
      <c r="E75" s="268">
        <v>0</v>
      </c>
      <c r="F75" s="268">
        <v>51310614826</v>
      </c>
      <c r="G75" s="269">
        <v>0</v>
      </c>
      <c r="H75" s="269">
        <v>0</v>
      </c>
      <c r="I75" s="263"/>
      <c r="J75" s="263"/>
      <c r="K75" s="269">
        <f t="shared" si="1"/>
        <v>0</v>
      </c>
      <c r="L75" s="269">
        <f t="shared" si="2"/>
        <v>51310614826</v>
      </c>
      <c r="M75" s="256"/>
      <c r="N75" s="256"/>
      <c r="O75" s="266"/>
      <c r="P75" s="266"/>
    </row>
    <row r="76" spans="1:16" s="275" customFormat="1" ht="18.75" hidden="1" customHeight="1">
      <c r="A76" s="150">
        <f t="shared" si="0"/>
        <v>0</v>
      </c>
      <c r="B76" s="150">
        <v>67</v>
      </c>
      <c r="C76" s="155">
        <v>412</v>
      </c>
      <c r="D76" s="156" t="s">
        <v>73</v>
      </c>
      <c r="E76" s="263"/>
      <c r="F76" s="263"/>
      <c r="G76" s="264"/>
      <c r="H76" s="264"/>
      <c r="I76" s="263"/>
      <c r="J76" s="263"/>
      <c r="K76" s="264">
        <f t="shared" si="1"/>
        <v>0</v>
      </c>
      <c r="L76" s="264">
        <f t="shared" si="2"/>
        <v>0</v>
      </c>
      <c r="M76" s="280"/>
      <c r="N76" s="274"/>
      <c r="O76" s="266"/>
      <c r="P76" s="266"/>
    </row>
    <row r="77" spans="1:16" s="275" customFormat="1" ht="18.75" customHeight="1">
      <c r="A77" s="150" t="str">
        <f t="shared" si="0"/>
        <v>IN</v>
      </c>
      <c r="B77" s="150">
        <v>68</v>
      </c>
      <c r="C77" s="157">
        <v>413</v>
      </c>
      <c r="D77" s="158" t="s">
        <v>74</v>
      </c>
      <c r="E77" s="268">
        <v>0</v>
      </c>
      <c r="F77" s="268">
        <v>0</v>
      </c>
      <c r="G77" s="269">
        <v>28540926</v>
      </c>
      <c r="H77" s="269">
        <v>28540926</v>
      </c>
      <c r="I77" s="263"/>
      <c r="J77" s="263"/>
      <c r="K77" s="269">
        <f t="shared" si="1"/>
        <v>0</v>
      </c>
      <c r="L77" s="269">
        <f t="shared" si="2"/>
        <v>0</v>
      </c>
      <c r="M77" s="274"/>
      <c r="N77" s="274"/>
      <c r="O77" s="266"/>
      <c r="P77" s="266"/>
    </row>
    <row r="78" spans="1:16" s="267" customFormat="1" ht="18.75" customHeight="1">
      <c r="A78" s="150" t="str">
        <f t="shared" si="0"/>
        <v>IN</v>
      </c>
      <c r="B78" s="150">
        <v>69</v>
      </c>
      <c r="C78" s="157">
        <v>414</v>
      </c>
      <c r="D78" s="158" t="s">
        <v>75</v>
      </c>
      <c r="E78" s="268">
        <v>0</v>
      </c>
      <c r="F78" s="268">
        <v>867939419</v>
      </c>
      <c r="G78" s="269">
        <v>0</v>
      </c>
      <c r="H78" s="269">
        <v>0</v>
      </c>
      <c r="I78" s="263"/>
      <c r="J78" s="263"/>
      <c r="K78" s="269">
        <f t="shared" ref="K78:K107" si="6">IF(E78+G78-F78-H78&gt;0,E78+G78-F78-H78,0)</f>
        <v>0</v>
      </c>
      <c r="L78" s="269">
        <f t="shared" ref="L78:L107" si="7">IF(H78+F78-G78-E78&gt;0,H78+F78-G78-E78,0)</f>
        <v>867939419</v>
      </c>
      <c r="M78" s="256"/>
      <c r="N78" s="256"/>
      <c r="O78" s="266"/>
      <c r="P78" s="266"/>
    </row>
    <row r="79" spans="1:16" s="267" customFormat="1" ht="18.75" customHeight="1">
      <c r="A79" s="150" t="str">
        <f t="shared" si="0"/>
        <v>IN</v>
      </c>
      <c r="B79" s="150">
        <v>70</v>
      </c>
      <c r="C79" s="157">
        <v>415</v>
      </c>
      <c r="D79" s="158" t="s">
        <v>76</v>
      </c>
      <c r="E79" s="268">
        <v>0</v>
      </c>
      <c r="F79" s="268">
        <v>184168168</v>
      </c>
      <c r="G79" s="269">
        <v>0</v>
      </c>
      <c r="H79" s="269">
        <v>0</v>
      </c>
      <c r="I79" s="263"/>
      <c r="J79" s="263"/>
      <c r="K79" s="269">
        <f t="shared" si="6"/>
        <v>0</v>
      </c>
      <c r="L79" s="269">
        <f t="shared" si="7"/>
        <v>184168168</v>
      </c>
      <c r="M79" s="256"/>
      <c r="N79" s="256"/>
      <c r="O79" s="266"/>
      <c r="P79" s="266"/>
    </row>
    <row r="80" spans="1:16" s="275" customFormat="1" ht="18.75" hidden="1" customHeight="1">
      <c r="A80" s="281">
        <f t="shared" si="0"/>
        <v>0</v>
      </c>
      <c r="B80" s="150">
        <v>71</v>
      </c>
      <c r="C80" s="151">
        <v>418</v>
      </c>
      <c r="D80" s="152" t="s">
        <v>77</v>
      </c>
      <c r="E80" s="282"/>
      <c r="F80" s="282"/>
      <c r="G80" s="283"/>
      <c r="H80" s="283"/>
      <c r="I80" s="282"/>
      <c r="J80" s="282"/>
      <c r="K80" s="283">
        <f t="shared" si="6"/>
        <v>0</v>
      </c>
      <c r="L80" s="283">
        <f t="shared" si="7"/>
        <v>0</v>
      </c>
      <c r="M80" s="284"/>
      <c r="N80" s="284"/>
      <c r="O80" s="266"/>
      <c r="P80" s="266"/>
    </row>
    <row r="81" spans="1:17" s="267" customFormat="1" ht="18.75" customHeight="1">
      <c r="A81" s="150" t="str">
        <f t="shared" si="0"/>
        <v>IN</v>
      </c>
      <c r="B81" s="150">
        <v>72</v>
      </c>
      <c r="C81" s="157">
        <v>419</v>
      </c>
      <c r="D81" s="347" t="s">
        <v>78</v>
      </c>
      <c r="E81" s="268">
        <v>10000000</v>
      </c>
      <c r="F81" s="268">
        <v>0</v>
      </c>
      <c r="G81" s="269">
        <v>0</v>
      </c>
      <c r="H81" s="269">
        <v>0</v>
      </c>
      <c r="I81" s="263"/>
      <c r="J81" s="263"/>
      <c r="K81" s="269">
        <f t="shared" si="6"/>
        <v>10000000</v>
      </c>
      <c r="L81" s="269">
        <f t="shared" si="7"/>
        <v>0</v>
      </c>
      <c r="M81" s="256"/>
      <c r="N81" s="256"/>
      <c r="O81" s="266"/>
      <c r="P81" s="266"/>
    </row>
    <row r="82" spans="1:17" s="267" customFormat="1" ht="18.75" customHeight="1">
      <c r="A82" s="150" t="str">
        <f t="shared" si="0"/>
        <v>IN</v>
      </c>
      <c r="B82" s="150">
        <v>73</v>
      </c>
      <c r="C82" s="157">
        <v>421</v>
      </c>
      <c r="D82" s="158" t="s">
        <v>79</v>
      </c>
      <c r="E82" s="268">
        <f t="shared" ref="E82:J82" si="8">SUM(E83:E84)</f>
        <v>0</v>
      </c>
      <c r="F82" s="268">
        <f>SUM(F83:F84)</f>
        <v>5303919175</v>
      </c>
      <c r="G82" s="268">
        <f t="shared" si="8"/>
        <v>5299887318.2767868</v>
      </c>
      <c r="H82" s="268">
        <f t="shared" si="8"/>
        <v>7391018202.056881</v>
      </c>
      <c r="I82" s="270">
        <f t="shared" si="8"/>
        <v>0</v>
      </c>
      <c r="J82" s="270">
        <f t="shared" si="8"/>
        <v>0</v>
      </c>
      <c r="K82" s="269">
        <f t="shared" si="6"/>
        <v>0</v>
      </c>
      <c r="L82" s="269">
        <f t="shared" si="7"/>
        <v>7395050058.7800941</v>
      </c>
      <c r="M82" s="256"/>
      <c r="N82" s="256"/>
      <c r="O82" s="266"/>
      <c r="P82" s="266"/>
    </row>
    <row r="83" spans="1:17" s="267" customFormat="1" ht="18.75" customHeight="1">
      <c r="A83" s="150" t="str">
        <f t="shared" si="0"/>
        <v>IN</v>
      </c>
      <c r="B83" s="150">
        <v>74</v>
      </c>
      <c r="C83" s="159">
        <v>4211</v>
      </c>
      <c r="D83" s="158" t="s">
        <v>80</v>
      </c>
      <c r="E83" s="268">
        <v>0</v>
      </c>
      <c r="F83" s="268">
        <v>262135107</v>
      </c>
      <c r="G83" s="269">
        <v>0</v>
      </c>
      <c r="H83" s="269">
        <v>0</v>
      </c>
      <c r="I83" s="263"/>
      <c r="J83" s="263"/>
      <c r="K83" s="269">
        <f t="shared" si="6"/>
        <v>0</v>
      </c>
      <c r="L83" s="269">
        <f t="shared" si="7"/>
        <v>262135107</v>
      </c>
      <c r="M83" s="285"/>
      <c r="N83" s="256"/>
      <c r="O83" s="266"/>
      <c r="P83" s="266"/>
    </row>
    <row r="84" spans="1:17" s="267" customFormat="1" ht="18.75" customHeight="1">
      <c r="A84" s="150" t="str">
        <f t="shared" si="0"/>
        <v>IN</v>
      </c>
      <c r="B84" s="150">
        <v>75</v>
      </c>
      <c r="C84" s="159">
        <v>4212</v>
      </c>
      <c r="D84" s="158" t="s">
        <v>81</v>
      </c>
      <c r="E84" s="268">
        <v>0</v>
      </c>
      <c r="F84" s="268">
        <v>5041784068</v>
      </c>
      <c r="G84" s="269">
        <v>5299887318.2767868</v>
      </c>
      <c r="H84" s="269">
        <v>7391018202.056881</v>
      </c>
      <c r="I84" s="263"/>
      <c r="J84" s="263"/>
      <c r="K84" s="269">
        <f t="shared" si="6"/>
        <v>0</v>
      </c>
      <c r="L84" s="269">
        <f t="shared" si="7"/>
        <v>7132914951.7800941</v>
      </c>
      <c r="M84" s="258">
        <f>H84-G84</f>
        <v>2091130883.7800941</v>
      </c>
      <c r="N84" s="256"/>
      <c r="O84" s="286"/>
      <c r="P84" s="286"/>
      <c r="Q84" s="266"/>
    </row>
    <row r="85" spans="1:17" s="267" customFormat="1" ht="18.75" customHeight="1">
      <c r="A85" s="150" t="str">
        <f t="shared" si="0"/>
        <v>IN</v>
      </c>
      <c r="B85" s="150">
        <v>76</v>
      </c>
      <c r="C85" s="157">
        <v>4311</v>
      </c>
      <c r="D85" s="158" t="s">
        <v>82</v>
      </c>
      <c r="E85" s="268">
        <v>9941775</v>
      </c>
      <c r="F85" s="268">
        <v>761673813</v>
      </c>
      <c r="G85" s="269">
        <v>189752783</v>
      </c>
      <c r="H85" s="269">
        <v>15771500</v>
      </c>
      <c r="I85" s="263"/>
      <c r="J85" s="263"/>
      <c r="K85" s="269">
        <f t="shared" si="6"/>
        <v>0</v>
      </c>
      <c r="L85" s="269">
        <f t="shared" si="7"/>
        <v>577750755</v>
      </c>
      <c r="M85" s="256">
        <v>2088985260</v>
      </c>
      <c r="N85" s="258"/>
      <c r="O85" s="266"/>
      <c r="P85" s="266"/>
    </row>
    <row r="86" spans="1:17" s="267" customFormat="1" ht="18.75" customHeight="1">
      <c r="A86" s="150" t="str">
        <f t="shared" si="0"/>
        <v>IN</v>
      </c>
      <c r="B86" s="150">
        <v>77</v>
      </c>
      <c r="C86" s="157">
        <v>4312</v>
      </c>
      <c r="D86" s="158" t="s">
        <v>83</v>
      </c>
      <c r="E86" s="268">
        <v>0</v>
      </c>
      <c r="F86" s="268">
        <v>1055572637</v>
      </c>
      <c r="G86" s="269">
        <v>0</v>
      </c>
      <c r="H86" s="269">
        <v>0</v>
      </c>
      <c r="I86" s="263"/>
      <c r="J86" s="263"/>
      <c r="K86" s="269">
        <f t="shared" si="6"/>
        <v>0</v>
      </c>
      <c r="L86" s="269">
        <f t="shared" si="7"/>
        <v>1055572637</v>
      </c>
      <c r="M86" s="256">
        <f>M84-M85</f>
        <v>2145623.7800941467</v>
      </c>
      <c r="N86" s="256"/>
      <c r="O86" s="266"/>
      <c r="P86" s="266"/>
    </row>
    <row r="87" spans="1:17" s="277" customFormat="1" ht="18.75" customHeight="1">
      <c r="A87" s="150" t="str">
        <f t="shared" si="0"/>
        <v>IN</v>
      </c>
      <c r="B87" s="150">
        <v>78</v>
      </c>
      <c r="C87" s="157">
        <v>511</v>
      </c>
      <c r="D87" s="158" t="s">
        <v>84</v>
      </c>
      <c r="E87" s="269">
        <f>SUM(E88:E93)</f>
        <v>0</v>
      </c>
      <c r="F87" s="269">
        <f>SUM(F88:F93)</f>
        <v>0</v>
      </c>
      <c r="G87" s="269">
        <f>SUM(G88:G93)</f>
        <v>23751855751.636364</v>
      </c>
      <c r="H87" s="269">
        <f>SUM(H88:H93)</f>
        <v>23751855751.636364</v>
      </c>
      <c r="I87" s="271">
        <f>SUM(I88:I91)</f>
        <v>0</v>
      </c>
      <c r="J87" s="271">
        <f>SUM(J88:J91)</f>
        <v>0</v>
      </c>
      <c r="K87" s="269">
        <f t="shared" si="6"/>
        <v>0</v>
      </c>
      <c r="L87" s="269">
        <f t="shared" si="7"/>
        <v>0</v>
      </c>
      <c r="M87" s="272"/>
      <c r="N87" s="272"/>
      <c r="O87" s="266"/>
      <c r="P87" s="266"/>
    </row>
    <row r="88" spans="1:17" s="275" customFormat="1" ht="18.75" customHeight="1">
      <c r="A88" s="150" t="str">
        <f t="shared" si="0"/>
        <v>IN</v>
      </c>
      <c r="B88" s="150">
        <v>79</v>
      </c>
      <c r="C88" s="159">
        <v>5111</v>
      </c>
      <c r="D88" s="346" t="s">
        <v>85</v>
      </c>
      <c r="E88" s="268">
        <v>0</v>
      </c>
      <c r="F88" s="268">
        <v>0</v>
      </c>
      <c r="G88" s="269">
        <v>10715188703</v>
      </c>
      <c r="H88" s="269">
        <v>10715188703</v>
      </c>
      <c r="I88" s="263"/>
      <c r="J88" s="263"/>
      <c r="K88" s="269">
        <f t="shared" si="6"/>
        <v>0</v>
      </c>
      <c r="L88" s="269">
        <f t="shared" si="7"/>
        <v>0</v>
      </c>
      <c r="M88" s="287"/>
      <c r="N88" s="274"/>
      <c r="O88" s="266"/>
      <c r="P88" s="266"/>
    </row>
    <row r="89" spans="1:17" s="275" customFormat="1" ht="18.75" customHeight="1">
      <c r="A89" s="150" t="str">
        <f t="shared" si="0"/>
        <v>IN</v>
      </c>
      <c r="B89" s="150">
        <v>80</v>
      </c>
      <c r="C89" s="159">
        <v>5112</v>
      </c>
      <c r="D89" s="346" t="s">
        <v>86</v>
      </c>
      <c r="E89" s="268">
        <v>0</v>
      </c>
      <c r="F89" s="268">
        <v>0</v>
      </c>
      <c r="G89" s="269">
        <v>743601952</v>
      </c>
      <c r="H89" s="269">
        <v>743601952</v>
      </c>
      <c r="I89" s="263"/>
      <c r="J89" s="263"/>
      <c r="K89" s="269">
        <f t="shared" si="6"/>
        <v>0</v>
      </c>
      <c r="L89" s="269">
        <f t="shared" si="7"/>
        <v>0</v>
      </c>
      <c r="M89" s="274"/>
      <c r="N89" s="274"/>
      <c r="O89" s="266"/>
      <c r="P89" s="266"/>
    </row>
    <row r="90" spans="1:17" s="275" customFormat="1" ht="18.75" customHeight="1">
      <c r="A90" s="150" t="str">
        <f t="shared" si="0"/>
        <v>IN</v>
      </c>
      <c r="B90" s="150">
        <v>81</v>
      </c>
      <c r="C90" s="159">
        <v>5113</v>
      </c>
      <c r="D90" s="346" t="s">
        <v>87</v>
      </c>
      <c r="E90" s="268">
        <v>0</v>
      </c>
      <c r="F90" s="268">
        <v>0</v>
      </c>
      <c r="G90" s="269">
        <v>11336580096.636364</v>
      </c>
      <c r="H90" s="269">
        <v>11336580096.636364</v>
      </c>
      <c r="I90" s="263"/>
      <c r="J90" s="263"/>
      <c r="K90" s="269">
        <f t="shared" si="6"/>
        <v>0</v>
      </c>
      <c r="L90" s="269">
        <f t="shared" si="7"/>
        <v>0</v>
      </c>
      <c r="M90" s="274"/>
      <c r="N90" s="274"/>
      <c r="O90" s="266"/>
      <c r="P90" s="266"/>
    </row>
    <row r="91" spans="1:17" s="275" customFormat="1" ht="18.75" customHeight="1">
      <c r="A91" s="150" t="str">
        <f t="shared" si="0"/>
        <v>IN</v>
      </c>
      <c r="B91" s="150">
        <v>82</v>
      </c>
      <c r="C91" s="159">
        <v>5114</v>
      </c>
      <c r="D91" s="346" t="s">
        <v>88</v>
      </c>
      <c r="E91" s="268">
        <v>0</v>
      </c>
      <c r="F91" s="268">
        <v>0</v>
      </c>
      <c r="G91" s="269">
        <v>341230256</v>
      </c>
      <c r="H91" s="269">
        <v>341230256</v>
      </c>
      <c r="I91" s="263"/>
      <c r="J91" s="263"/>
      <c r="K91" s="269">
        <f t="shared" ref="K91:K101" si="9">IF(E91+G91-F91-H91&gt;0,E91+G91-F91-H91,0)</f>
        <v>0</v>
      </c>
      <c r="L91" s="269">
        <f t="shared" ref="L91:L101" si="10">IF(H91+F91-G91-E91&gt;0,H91+F91-G91-E91,0)</f>
        <v>0</v>
      </c>
      <c r="M91" s="274"/>
      <c r="N91" s="274"/>
      <c r="O91" s="266"/>
      <c r="P91" s="266"/>
    </row>
    <row r="92" spans="1:17" s="267" customFormat="1" ht="18.75" customHeight="1">
      <c r="A92" s="150" t="str">
        <f t="shared" si="0"/>
        <v>IN</v>
      </c>
      <c r="B92" s="150">
        <v>83</v>
      </c>
      <c r="C92" s="159">
        <v>5115</v>
      </c>
      <c r="D92" s="362" t="s">
        <v>89</v>
      </c>
      <c r="E92" s="268">
        <v>0</v>
      </c>
      <c r="F92" s="268">
        <v>0</v>
      </c>
      <c r="G92" s="269">
        <v>593433835</v>
      </c>
      <c r="H92" s="269">
        <v>593433835</v>
      </c>
      <c r="I92" s="263"/>
      <c r="J92" s="263"/>
      <c r="K92" s="269">
        <f t="shared" si="9"/>
        <v>0</v>
      </c>
      <c r="L92" s="269">
        <f t="shared" si="10"/>
        <v>0</v>
      </c>
      <c r="M92" s="256"/>
      <c r="N92" s="256"/>
      <c r="O92" s="266"/>
      <c r="P92" s="266"/>
    </row>
    <row r="93" spans="1:17" s="267" customFormat="1" ht="18.75" customHeight="1">
      <c r="A93" s="150" t="str">
        <f t="shared" si="0"/>
        <v>IN</v>
      </c>
      <c r="B93" s="150">
        <v>84</v>
      </c>
      <c r="C93" s="159">
        <v>5116</v>
      </c>
      <c r="D93" s="346" t="s">
        <v>90</v>
      </c>
      <c r="E93" s="268">
        <v>0</v>
      </c>
      <c r="F93" s="268">
        <v>0</v>
      </c>
      <c r="G93" s="348">
        <v>21820909</v>
      </c>
      <c r="H93" s="348">
        <v>21820909</v>
      </c>
      <c r="I93" s="263"/>
      <c r="J93" s="263"/>
      <c r="K93" s="269">
        <f t="shared" si="9"/>
        <v>0</v>
      </c>
      <c r="L93" s="269">
        <f t="shared" si="10"/>
        <v>0</v>
      </c>
      <c r="M93" s="256"/>
      <c r="N93" s="256"/>
      <c r="O93" s="266"/>
      <c r="P93" s="266"/>
    </row>
    <row r="94" spans="1:17" s="267" customFormat="1" ht="18.75" customHeight="1">
      <c r="A94" s="150" t="str">
        <f t="shared" si="0"/>
        <v>IN</v>
      </c>
      <c r="B94" s="150">
        <v>85</v>
      </c>
      <c r="C94" s="157">
        <v>512</v>
      </c>
      <c r="D94" s="158" t="s">
        <v>91</v>
      </c>
      <c r="E94" s="268">
        <v>0</v>
      </c>
      <c r="F94" s="268">
        <v>0</v>
      </c>
      <c r="G94" s="269">
        <v>5103225490.0507517</v>
      </c>
      <c r="H94" s="269">
        <v>5103225490.0507517</v>
      </c>
      <c r="I94" s="263"/>
      <c r="J94" s="263"/>
      <c r="K94" s="269">
        <f t="shared" si="9"/>
        <v>0</v>
      </c>
      <c r="L94" s="269">
        <f t="shared" si="10"/>
        <v>0</v>
      </c>
      <c r="M94" s="256"/>
      <c r="N94" s="256"/>
      <c r="O94" s="266"/>
      <c r="P94" s="266"/>
    </row>
    <row r="95" spans="1:17" s="275" customFormat="1" ht="18.75" customHeight="1">
      <c r="A95" s="289" t="str">
        <f t="shared" si="0"/>
        <v>IN</v>
      </c>
      <c r="B95" s="150">
        <v>86</v>
      </c>
      <c r="C95" s="157">
        <v>515</v>
      </c>
      <c r="D95" s="158" t="s">
        <v>626</v>
      </c>
      <c r="E95" s="268">
        <v>0</v>
      </c>
      <c r="F95" s="268">
        <v>0</v>
      </c>
      <c r="G95" s="269">
        <v>7059948</v>
      </c>
      <c r="H95" s="269">
        <v>7059948</v>
      </c>
      <c r="I95" s="263"/>
      <c r="J95" s="263"/>
      <c r="K95" s="269">
        <f t="shared" si="9"/>
        <v>0</v>
      </c>
      <c r="L95" s="269">
        <f t="shared" si="10"/>
        <v>0</v>
      </c>
      <c r="M95" s="274"/>
      <c r="N95" s="274"/>
      <c r="O95" s="266"/>
      <c r="P95" s="266"/>
    </row>
    <row r="96" spans="1:17" s="275" customFormat="1" ht="18.75" hidden="1" customHeight="1">
      <c r="A96" s="289">
        <f t="shared" si="0"/>
        <v>0</v>
      </c>
      <c r="B96" s="150">
        <v>87</v>
      </c>
      <c r="C96" s="151">
        <v>521</v>
      </c>
      <c r="D96" s="152" t="s">
        <v>92</v>
      </c>
      <c r="E96" s="263"/>
      <c r="F96" s="263"/>
      <c r="G96" s="264"/>
      <c r="H96" s="264"/>
      <c r="I96" s="263"/>
      <c r="J96" s="263"/>
      <c r="K96" s="264">
        <f t="shared" si="9"/>
        <v>0</v>
      </c>
      <c r="L96" s="264">
        <f t="shared" si="10"/>
        <v>0</v>
      </c>
      <c r="M96" s="274"/>
      <c r="N96" s="274"/>
      <c r="O96" s="266"/>
      <c r="P96" s="266"/>
    </row>
    <row r="97" spans="1:16" s="267" customFormat="1" ht="18.75" hidden="1" customHeight="1">
      <c r="A97" s="150">
        <f t="shared" si="0"/>
        <v>0</v>
      </c>
      <c r="B97" s="150">
        <v>88</v>
      </c>
      <c r="C97" s="151">
        <v>531</v>
      </c>
      <c r="D97" s="152" t="s">
        <v>93</v>
      </c>
      <c r="E97" s="263"/>
      <c r="F97" s="263"/>
      <c r="G97" s="264"/>
      <c r="H97" s="264"/>
      <c r="I97" s="263"/>
      <c r="J97" s="263"/>
      <c r="K97" s="264">
        <f t="shared" si="9"/>
        <v>0</v>
      </c>
      <c r="L97" s="264">
        <f t="shared" si="10"/>
        <v>0</v>
      </c>
      <c r="M97" s="256"/>
      <c r="N97" s="256"/>
      <c r="O97" s="266"/>
      <c r="P97" s="266"/>
    </row>
    <row r="98" spans="1:16" s="267" customFormat="1" ht="18.75" hidden="1" customHeight="1">
      <c r="A98" s="150">
        <f t="shared" si="0"/>
        <v>0</v>
      </c>
      <c r="B98" s="150">
        <v>89</v>
      </c>
      <c r="C98" s="151">
        <v>532</v>
      </c>
      <c r="D98" s="152" t="s">
        <v>94</v>
      </c>
      <c r="E98" s="263"/>
      <c r="F98" s="263"/>
      <c r="G98" s="264"/>
      <c r="H98" s="264"/>
      <c r="I98" s="263"/>
      <c r="J98" s="263"/>
      <c r="K98" s="264">
        <f t="shared" si="9"/>
        <v>0</v>
      </c>
      <c r="L98" s="264">
        <f t="shared" si="10"/>
        <v>0</v>
      </c>
      <c r="M98" s="256"/>
      <c r="N98" s="256"/>
      <c r="O98" s="266"/>
      <c r="P98" s="266"/>
    </row>
    <row r="99" spans="1:16" s="275" customFormat="1" ht="18.75" customHeight="1">
      <c r="A99" s="150" t="str">
        <f t="shared" si="0"/>
        <v>IN</v>
      </c>
      <c r="B99" s="150">
        <v>90</v>
      </c>
      <c r="C99" s="157">
        <v>621</v>
      </c>
      <c r="D99" s="361" t="s">
        <v>95</v>
      </c>
      <c r="E99" s="268">
        <v>0</v>
      </c>
      <c r="F99" s="268">
        <v>0</v>
      </c>
      <c r="G99" s="269">
        <v>3290805870.304687</v>
      </c>
      <c r="H99" s="269">
        <v>3290805870.304687</v>
      </c>
      <c r="I99" s="263"/>
      <c r="J99" s="263"/>
      <c r="K99" s="269">
        <f t="shared" si="9"/>
        <v>0</v>
      </c>
      <c r="L99" s="269">
        <f t="shared" si="10"/>
        <v>0</v>
      </c>
      <c r="M99" s="274"/>
      <c r="N99" s="274"/>
      <c r="O99" s="266"/>
      <c r="P99" s="266"/>
    </row>
    <row r="100" spans="1:16" s="267" customFormat="1" ht="18.75" customHeight="1">
      <c r="A100" s="150" t="str">
        <f t="shared" si="0"/>
        <v>IN</v>
      </c>
      <c r="B100" s="150">
        <v>91</v>
      </c>
      <c r="C100" s="157">
        <v>622</v>
      </c>
      <c r="D100" s="158" t="s">
        <v>96</v>
      </c>
      <c r="E100" s="268">
        <v>0</v>
      </c>
      <c r="F100" s="268">
        <v>0</v>
      </c>
      <c r="G100" s="269">
        <v>1310333062.4000001</v>
      </c>
      <c r="H100" s="269">
        <v>1310333062.4000001</v>
      </c>
      <c r="I100" s="263"/>
      <c r="J100" s="263"/>
      <c r="K100" s="269">
        <f t="shared" si="9"/>
        <v>0</v>
      </c>
      <c r="L100" s="269">
        <f t="shared" si="10"/>
        <v>0</v>
      </c>
      <c r="M100" s="256"/>
      <c r="N100" s="256"/>
      <c r="O100" s="266"/>
      <c r="P100" s="266"/>
    </row>
    <row r="101" spans="1:16" s="267" customFormat="1" ht="18.75" hidden="1" customHeight="1">
      <c r="A101" s="150">
        <f t="shared" si="0"/>
        <v>0</v>
      </c>
      <c r="B101" s="150">
        <v>92</v>
      </c>
      <c r="C101" s="155">
        <v>623</v>
      </c>
      <c r="D101" s="156" t="s">
        <v>97</v>
      </c>
      <c r="E101" s="263"/>
      <c r="F101" s="263"/>
      <c r="G101" s="264"/>
      <c r="H101" s="264"/>
      <c r="I101" s="263"/>
      <c r="J101" s="263"/>
      <c r="K101" s="264">
        <f t="shared" si="9"/>
        <v>0</v>
      </c>
      <c r="L101" s="264">
        <f t="shared" si="10"/>
        <v>0</v>
      </c>
      <c r="M101" s="256"/>
      <c r="N101" s="256"/>
      <c r="O101" s="266"/>
      <c r="P101" s="266"/>
    </row>
    <row r="102" spans="1:16" s="267" customFormat="1" ht="18.75" customHeight="1">
      <c r="A102" s="150" t="str">
        <f t="shared" si="0"/>
        <v>IN</v>
      </c>
      <c r="B102" s="150">
        <v>93</v>
      </c>
      <c r="C102" s="157">
        <v>627</v>
      </c>
      <c r="D102" s="158" t="s">
        <v>23</v>
      </c>
      <c r="E102" s="268">
        <v>0</v>
      </c>
      <c r="F102" s="268">
        <v>0</v>
      </c>
      <c r="G102" s="269">
        <v>2847647143.2810335</v>
      </c>
      <c r="H102" s="269">
        <v>2847647143.0534506</v>
      </c>
      <c r="I102" s="263"/>
      <c r="J102" s="263"/>
      <c r="K102" s="269">
        <f t="shared" si="6"/>
        <v>0.22758293151855469</v>
      </c>
      <c r="L102" s="269">
        <f t="shared" si="7"/>
        <v>0</v>
      </c>
      <c r="M102" s="256"/>
      <c r="N102" s="256"/>
      <c r="O102" s="266"/>
      <c r="P102" s="266"/>
    </row>
    <row r="103" spans="1:16" s="267" customFormat="1" ht="18.75" hidden="1" customHeight="1">
      <c r="A103" s="150">
        <f t="shared" si="0"/>
        <v>0</v>
      </c>
      <c r="B103" s="150">
        <v>94</v>
      </c>
      <c r="C103" s="155">
        <v>631</v>
      </c>
      <c r="D103" s="156" t="s">
        <v>98</v>
      </c>
      <c r="E103" s="263"/>
      <c r="F103" s="263"/>
      <c r="G103" s="264"/>
      <c r="H103" s="264"/>
      <c r="I103" s="263"/>
      <c r="J103" s="263"/>
      <c r="K103" s="264">
        <f t="shared" si="6"/>
        <v>0</v>
      </c>
      <c r="L103" s="288">
        <f t="shared" si="7"/>
        <v>0</v>
      </c>
      <c r="M103" s="256"/>
      <c r="N103" s="256"/>
      <c r="O103" s="266"/>
      <c r="P103" s="266"/>
    </row>
    <row r="104" spans="1:16" s="267" customFormat="1" ht="18.75" customHeight="1">
      <c r="A104" s="150" t="str">
        <f t="shared" si="0"/>
        <v>IN</v>
      </c>
      <c r="B104" s="150">
        <v>95</v>
      </c>
      <c r="C104" s="157">
        <v>632</v>
      </c>
      <c r="D104" s="158" t="s">
        <v>625</v>
      </c>
      <c r="E104" s="268">
        <f>SUM(E105:E111)</f>
        <v>0</v>
      </c>
      <c r="F104" s="268">
        <f>SUM(F105:F111)</f>
        <v>0</v>
      </c>
      <c r="G104" s="268">
        <f>SUM(G105:G111)</f>
        <v>20840462142.109447</v>
      </c>
      <c r="H104" s="268">
        <f>SUM(H105:H111)</f>
        <v>20840462142.109447</v>
      </c>
      <c r="I104" s="279"/>
      <c r="J104" s="279"/>
      <c r="K104" s="269">
        <f t="shared" si="6"/>
        <v>0</v>
      </c>
      <c r="L104" s="269">
        <f t="shared" si="7"/>
        <v>0</v>
      </c>
      <c r="M104" s="256"/>
      <c r="N104" s="256"/>
      <c r="O104" s="266"/>
      <c r="P104" s="266"/>
    </row>
    <row r="105" spans="1:16" s="267" customFormat="1" ht="18.75" customHeight="1">
      <c r="A105" s="150" t="str">
        <f t="shared" si="0"/>
        <v>IN</v>
      </c>
      <c r="B105" s="150">
        <v>96</v>
      </c>
      <c r="C105" s="159">
        <v>6321</v>
      </c>
      <c r="D105" s="346" t="s">
        <v>99</v>
      </c>
      <c r="E105" s="268">
        <v>0</v>
      </c>
      <c r="F105" s="268">
        <v>0</v>
      </c>
      <c r="G105" s="269">
        <v>12202723342.714607</v>
      </c>
      <c r="H105" s="269">
        <v>12202723342.714607</v>
      </c>
      <c r="I105" s="263"/>
      <c r="J105" s="263"/>
      <c r="K105" s="269">
        <f t="shared" si="6"/>
        <v>0</v>
      </c>
      <c r="L105" s="269">
        <f t="shared" si="7"/>
        <v>0</v>
      </c>
      <c r="M105" s="256"/>
      <c r="N105" s="256"/>
      <c r="O105" s="266"/>
      <c r="P105" s="266"/>
    </row>
    <row r="106" spans="1:16" s="267" customFormat="1" ht="18.75" customHeight="1">
      <c r="A106" s="150" t="str">
        <f t="shared" si="0"/>
        <v>IN</v>
      </c>
      <c r="B106" s="150">
        <v>97</v>
      </c>
      <c r="C106" s="159">
        <v>6322</v>
      </c>
      <c r="D106" s="346" t="s">
        <v>100</v>
      </c>
      <c r="E106" s="268">
        <v>0</v>
      </c>
      <c r="F106" s="268">
        <v>0</v>
      </c>
      <c r="G106" s="269">
        <v>484608606.35930264</v>
      </c>
      <c r="H106" s="269">
        <v>484608606.35930264</v>
      </c>
      <c r="I106" s="263"/>
      <c r="J106" s="263"/>
      <c r="K106" s="269">
        <f t="shared" si="6"/>
        <v>0</v>
      </c>
      <c r="L106" s="269">
        <f t="shared" si="7"/>
        <v>0</v>
      </c>
      <c r="M106" s="256"/>
      <c r="N106" s="256"/>
      <c r="O106" s="266"/>
      <c r="P106" s="266"/>
    </row>
    <row r="107" spans="1:16" s="275" customFormat="1" ht="18.75" customHeight="1">
      <c r="A107" s="150" t="str">
        <f t="shared" si="0"/>
        <v>IN</v>
      </c>
      <c r="B107" s="150">
        <v>98</v>
      </c>
      <c r="C107" s="159">
        <v>6323</v>
      </c>
      <c r="D107" s="346" t="s">
        <v>146</v>
      </c>
      <c r="E107" s="268">
        <v>0</v>
      </c>
      <c r="F107" s="268">
        <v>0</v>
      </c>
      <c r="G107" s="269">
        <v>2657417199.7018156</v>
      </c>
      <c r="H107" s="269">
        <v>2657417199.7018156</v>
      </c>
      <c r="I107" s="263"/>
      <c r="J107" s="263"/>
      <c r="K107" s="269">
        <f t="shared" si="6"/>
        <v>0</v>
      </c>
      <c r="L107" s="269">
        <f t="shared" si="7"/>
        <v>0</v>
      </c>
      <c r="M107" s="274"/>
      <c r="N107" s="274"/>
      <c r="O107" s="266"/>
      <c r="P107" s="266"/>
    </row>
    <row r="108" spans="1:16" s="277" customFormat="1" ht="18.75" customHeight="1">
      <c r="A108" s="150" t="str">
        <f t="shared" si="0"/>
        <v>IN</v>
      </c>
      <c r="B108" s="150">
        <v>99</v>
      </c>
      <c r="C108" s="159">
        <v>6324</v>
      </c>
      <c r="D108" s="346" t="s">
        <v>147</v>
      </c>
      <c r="E108" s="349">
        <v>0</v>
      </c>
      <c r="F108" s="349">
        <v>0</v>
      </c>
      <c r="G108" s="349">
        <v>211142975.70440921</v>
      </c>
      <c r="H108" s="349">
        <v>211142975.70440921</v>
      </c>
      <c r="K108" s="269">
        <f t="shared" ref="K108:K117" si="11">IF(E108+G108-F108-H108&gt;0,E108+G108-F108-H108,0)</f>
        <v>0</v>
      </c>
      <c r="L108" s="269">
        <f t="shared" ref="L108:L117" si="12">IF(H108+F108-G108-E108&gt;0,H108+F108-G108-E108,0)</f>
        <v>0</v>
      </c>
    </row>
    <row r="109" spans="1:16" s="275" customFormat="1" ht="18.75" customHeight="1">
      <c r="A109" s="150" t="str">
        <f t="shared" ref="A109:A126" si="13">IF(E109&gt;0,"IN",IF(F109&gt;0,"IN",IF(G109&gt;0,"IN",IF(H109&gt;0,"IN",0))))</f>
        <v>IN</v>
      </c>
      <c r="B109" s="150">
        <v>100</v>
      </c>
      <c r="C109" s="159">
        <v>6325</v>
      </c>
      <c r="D109" s="362" t="s">
        <v>148</v>
      </c>
      <c r="E109" s="349">
        <v>0</v>
      </c>
      <c r="F109" s="349">
        <v>0</v>
      </c>
      <c r="G109" s="349">
        <v>181344527.57856116</v>
      </c>
      <c r="H109" s="349">
        <v>181344527.57856116</v>
      </c>
      <c r="K109" s="269">
        <f t="shared" si="11"/>
        <v>0</v>
      </c>
      <c r="L109" s="269">
        <f t="shared" si="12"/>
        <v>0</v>
      </c>
    </row>
    <row r="110" spans="1:16" s="275" customFormat="1" ht="18.75" hidden="1" customHeight="1">
      <c r="A110" s="150">
        <f t="shared" si="13"/>
        <v>0</v>
      </c>
      <c r="B110" s="150">
        <v>101</v>
      </c>
      <c r="C110" s="153">
        <v>6326</v>
      </c>
      <c r="D110" s="154" t="s">
        <v>149</v>
      </c>
      <c r="E110" s="333"/>
      <c r="F110" s="333"/>
      <c r="G110" s="333"/>
      <c r="H110" s="333"/>
      <c r="K110" s="264">
        <f t="shared" si="11"/>
        <v>0</v>
      </c>
      <c r="L110" s="264">
        <f t="shared" si="12"/>
        <v>0</v>
      </c>
    </row>
    <row r="111" spans="1:16" s="275" customFormat="1" ht="18.75" customHeight="1">
      <c r="A111" s="150" t="str">
        <f t="shared" si="13"/>
        <v>IN</v>
      </c>
      <c r="B111" s="150">
        <v>102</v>
      </c>
      <c r="C111" s="159">
        <v>6327</v>
      </c>
      <c r="D111" s="346" t="s">
        <v>321</v>
      </c>
      <c r="E111" s="349">
        <v>0</v>
      </c>
      <c r="F111" s="349">
        <v>0</v>
      </c>
      <c r="G111" s="349">
        <v>5103225490.0507517</v>
      </c>
      <c r="H111" s="349">
        <v>5103225490.0507517</v>
      </c>
      <c r="K111" s="269"/>
      <c r="L111" s="269"/>
    </row>
    <row r="112" spans="1:16" s="275" customFormat="1" ht="18.75" customHeight="1">
      <c r="A112" s="150" t="str">
        <f t="shared" si="13"/>
        <v>IN</v>
      </c>
      <c r="B112" s="150">
        <v>103</v>
      </c>
      <c r="C112" s="157">
        <v>635</v>
      </c>
      <c r="D112" s="158" t="s">
        <v>150</v>
      </c>
      <c r="E112" s="349">
        <v>0</v>
      </c>
      <c r="F112" s="349">
        <v>0</v>
      </c>
      <c r="G112" s="349">
        <v>1879159982</v>
      </c>
      <c r="H112" s="349">
        <v>1879159982</v>
      </c>
      <c r="K112" s="269">
        <f t="shared" si="11"/>
        <v>0</v>
      </c>
      <c r="L112" s="269">
        <f t="shared" si="12"/>
        <v>0</v>
      </c>
    </row>
    <row r="113" spans="1:16" s="275" customFormat="1" ht="19.5" customHeight="1">
      <c r="A113" s="150" t="str">
        <f t="shared" si="13"/>
        <v>IN</v>
      </c>
      <c r="B113" s="150">
        <v>104</v>
      </c>
      <c r="C113" s="157">
        <v>641</v>
      </c>
      <c r="D113" s="158" t="s">
        <v>151</v>
      </c>
      <c r="E113" s="349">
        <v>0</v>
      </c>
      <c r="F113" s="349">
        <v>0</v>
      </c>
      <c r="G113" s="349">
        <v>3917776804.6363635</v>
      </c>
      <c r="H113" s="349">
        <v>3917776804.3330302</v>
      </c>
      <c r="K113" s="269">
        <f t="shared" si="11"/>
        <v>0.30333328247070313</v>
      </c>
      <c r="L113" s="269">
        <f t="shared" si="12"/>
        <v>0</v>
      </c>
    </row>
    <row r="114" spans="1:16" s="275" customFormat="1" ht="18.75" customHeight="1">
      <c r="A114" s="150" t="str">
        <f t="shared" si="13"/>
        <v>IN</v>
      </c>
      <c r="B114" s="150">
        <v>105</v>
      </c>
      <c r="C114" s="157">
        <v>642</v>
      </c>
      <c r="D114" s="158" t="s">
        <v>627</v>
      </c>
      <c r="E114" s="349">
        <v>0</v>
      </c>
      <c r="F114" s="349">
        <v>0</v>
      </c>
      <c r="G114" s="349">
        <v>3354017611.6348357</v>
      </c>
      <c r="H114" s="349">
        <v>3354017612.4548354</v>
      </c>
      <c r="K114" s="269">
        <f t="shared" si="11"/>
        <v>0</v>
      </c>
      <c r="L114" s="356">
        <f>IF(H114+F114-G114-E114&gt;0,H114+F114-G114-E114,0)</f>
        <v>0.81999969482421875</v>
      </c>
    </row>
    <row r="115" spans="1:16" s="291" customFormat="1" ht="18" hidden="1" customHeight="1">
      <c r="A115" s="150">
        <f t="shared" si="13"/>
        <v>0</v>
      </c>
      <c r="B115" s="150">
        <v>106</v>
      </c>
      <c r="C115" s="151">
        <v>711</v>
      </c>
      <c r="D115" s="152" t="s">
        <v>629</v>
      </c>
      <c r="E115" s="334"/>
      <c r="F115" s="334"/>
      <c r="G115" s="334"/>
      <c r="H115" s="290"/>
      <c r="K115" s="264">
        <f t="shared" si="11"/>
        <v>0</v>
      </c>
      <c r="L115" s="264">
        <f t="shared" si="12"/>
        <v>0</v>
      </c>
    </row>
    <row r="116" spans="1:16" ht="15" customHeight="1">
      <c r="A116" s="150" t="str">
        <f t="shared" si="13"/>
        <v>IN</v>
      </c>
      <c r="B116" s="150">
        <v>107</v>
      </c>
      <c r="C116" s="157">
        <v>811</v>
      </c>
      <c r="D116" s="158" t="s">
        <v>630</v>
      </c>
      <c r="E116" s="350">
        <v>0</v>
      </c>
      <c r="F116" s="350">
        <v>0</v>
      </c>
      <c r="G116" s="350">
        <v>86574956</v>
      </c>
      <c r="H116" s="350">
        <v>86574956</v>
      </c>
      <c r="K116" s="269">
        <f t="shared" si="11"/>
        <v>0</v>
      </c>
      <c r="L116" s="269">
        <f t="shared" si="12"/>
        <v>0</v>
      </c>
    </row>
    <row r="117" spans="1:16" s="147" customFormat="1" ht="15" hidden="1">
      <c r="A117" s="150">
        <f t="shared" si="13"/>
        <v>0</v>
      </c>
      <c r="B117" s="150">
        <v>108</v>
      </c>
      <c r="C117" s="151">
        <v>8211</v>
      </c>
      <c r="D117" s="152" t="s">
        <v>152</v>
      </c>
      <c r="E117" s="292"/>
      <c r="F117" s="292"/>
      <c r="G117" s="292"/>
      <c r="H117" s="156"/>
      <c r="K117" s="264">
        <f t="shared" si="11"/>
        <v>0</v>
      </c>
      <c r="L117" s="264">
        <f t="shared" si="12"/>
        <v>0</v>
      </c>
    </row>
    <row r="118" spans="1:16" ht="15">
      <c r="A118" s="150" t="str">
        <f t="shared" si="13"/>
        <v>IN</v>
      </c>
      <c r="B118" s="150">
        <v>109</v>
      </c>
      <c r="C118" s="157">
        <v>911</v>
      </c>
      <c r="D118" s="158" t="s">
        <v>153</v>
      </c>
      <c r="E118" s="268">
        <f t="shared" ref="E118:J118" si="14">SUM(E119:E121)</f>
        <v>0</v>
      </c>
      <c r="F118" s="268">
        <f t="shared" si="14"/>
        <v>0</v>
      </c>
      <c r="G118" s="268">
        <f t="shared" si="14"/>
        <v>1929597954</v>
      </c>
      <c r="H118" s="268">
        <f t="shared" si="14"/>
        <v>1929597954</v>
      </c>
      <c r="I118" s="279">
        <f t="shared" si="14"/>
        <v>0</v>
      </c>
      <c r="J118" s="279">
        <f t="shared" si="14"/>
        <v>0</v>
      </c>
      <c r="K118" s="269">
        <f>IF(E118+G118-F118-H118&gt;0,E118+G118-F118-H118,0)</f>
        <v>0</v>
      </c>
      <c r="L118" s="269">
        <f>IF(H118+F118-G118-E118&gt;0,H118+F118-G118-E118,0)</f>
        <v>0</v>
      </c>
      <c r="M118" s="272"/>
      <c r="N118" s="272"/>
      <c r="O118" s="266"/>
      <c r="P118" s="266"/>
    </row>
    <row r="119" spans="1:16" ht="15" hidden="1">
      <c r="A119" s="150">
        <f t="shared" si="13"/>
        <v>0</v>
      </c>
      <c r="B119" s="150">
        <v>110</v>
      </c>
      <c r="C119" s="335">
        <v>9111</v>
      </c>
      <c r="D119" s="259" t="s">
        <v>154</v>
      </c>
      <c r="E119" s="336"/>
      <c r="F119" s="263"/>
      <c r="G119" s="264"/>
      <c r="H119" s="264"/>
      <c r="I119" s="263"/>
      <c r="J119" s="263"/>
      <c r="K119" s="264">
        <f>IF(E119+G119-F119-H119&gt;0,E119+G119-F119-H119,0)</f>
        <v>0</v>
      </c>
      <c r="L119" s="264">
        <f>IF(H119+F119-G119-E119&gt;0,H119+F119-G119-E119,0)</f>
        <v>0</v>
      </c>
      <c r="M119" s="274"/>
      <c r="N119" s="274"/>
      <c r="O119" s="266"/>
      <c r="P119" s="266"/>
    </row>
    <row r="120" spans="1:16" ht="15">
      <c r="A120" s="150" t="str">
        <f t="shared" si="13"/>
        <v>IN</v>
      </c>
      <c r="B120" s="150">
        <v>111</v>
      </c>
      <c r="C120" s="360">
        <v>9112</v>
      </c>
      <c r="D120" s="347" t="s">
        <v>155</v>
      </c>
      <c r="E120" s="351"/>
      <c r="F120" s="351"/>
      <c r="G120" s="352">
        <v>1916370277</v>
      </c>
      <c r="H120" s="352">
        <v>1916370277</v>
      </c>
      <c r="I120" s="293"/>
      <c r="J120" s="293"/>
      <c r="K120" s="269">
        <f>IF(E120+G120-F120-H120&gt;0,E120+G120-F120-H120,0)</f>
        <v>0</v>
      </c>
      <c r="L120" s="269">
        <f>IF(H120+F120-G120-E120&gt;0,H120+F120-G120-E120,0)</f>
        <v>0</v>
      </c>
      <c r="M120" s="274"/>
      <c r="N120" s="274"/>
      <c r="O120" s="266"/>
      <c r="P120" s="266"/>
    </row>
    <row r="121" spans="1:16" ht="15">
      <c r="A121" s="150" t="str">
        <f t="shared" si="13"/>
        <v>IN</v>
      </c>
      <c r="B121" s="150">
        <v>112</v>
      </c>
      <c r="C121" s="360">
        <v>9113</v>
      </c>
      <c r="D121" s="347" t="s">
        <v>156</v>
      </c>
      <c r="E121" s="351"/>
      <c r="F121" s="351"/>
      <c r="G121" s="352">
        <v>13227677</v>
      </c>
      <c r="H121" s="352">
        <v>13227677</v>
      </c>
      <c r="I121" s="293"/>
      <c r="J121" s="293"/>
      <c r="K121" s="269">
        <f>IF(E121+G121-F121-H121&gt;0,E121+G121-F121-H121,0)</f>
        <v>0</v>
      </c>
      <c r="L121" s="269">
        <f>IF(H121+F121-G121-E121&gt;0,H121+F121-G121-E121,0)</f>
        <v>0</v>
      </c>
      <c r="M121" s="274"/>
      <c r="N121" s="274"/>
      <c r="O121" s="266"/>
      <c r="P121" s="266"/>
    </row>
    <row r="122" spans="1:16" ht="15.75" thickBot="1">
      <c r="A122" s="150" t="s">
        <v>233</v>
      </c>
      <c r="C122" s="162"/>
      <c r="D122" s="353"/>
      <c r="E122" s="354"/>
      <c r="F122" s="354"/>
      <c r="G122" s="354"/>
      <c r="H122" s="354"/>
      <c r="I122" s="294"/>
      <c r="J122" s="294"/>
      <c r="K122" s="352">
        <f>IF(E122+G122-F122-H122&gt;0,E122+G122-F122-H122,0)</f>
        <v>0</v>
      </c>
      <c r="L122" s="352">
        <f>IF(H122+F122-G122-E122&gt;0,H122+F122-G122-E122,0)</f>
        <v>0</v>
      </c>
      <c r="M122" s="274"/>
      <c r="N122" s="274"/>
      <c r="O122" s="266"/>
      <c r="P122" s="266"/>
    </row>
    <row r="123" spans="1:16" ht="15.75" thickTop="1">
      <c r="A123" s="150" t="str">
        <f t="shared" si="13"/>
        <v>IN</v>
      </c>
      <c r="C123" s="163"/>
      <c r="D123" s="355" t="s">
        <v>157</v>
      </c>
      <c r="E123" s="363">
        <f t="shared" ref="E123:K123" si="15">SUM(E10:E122)-E20-E32-E49-E62-E82-E87-E104-E118</f>
        <v>317239009079.99365</v>
      </c>
      <c r="F123" s="363">
        <f t="shared" si="15"/>
        <v>317239009080.48877</v>
      </c>
      <c r="G123" s="363">
        <f t="shared" si="15"/>
        <v>388413635532.55206</v>
      </c>
      <c r="H123" s="363">
        <f>SUM(H10:H122)-H20-H32-H49-H62-H82-H87-H104-H118+1</f>
        <v>388413635532.94238</v>
      </c>
      <c r="I123" s="295">
        <f t="shared" si="15"/>
        <v>188616727974.62</v>
      </c>
      <c r="J123" s="295">
        <f t="shared" si="15"/>
        <v>187641200269.10001</v>
      </c>
      <c r="K123" s="364">
        <f t="shared" si="15"/>
        <v>347973551447.61011</v>
      </c>
      <c r="L123" s="364">
        <f>SUM(L10:L122)-L20-L32-L49-L62-L82-L87-L104-L118+1</f>
        <v>347973551448.49548</v>
      </c>
      <c r="M123" s="295"/>
      <c r="N123" s="295">
        <f>SUM(N10:N122)</f>
        <v>0</v>
      </c>
      <c r="O123" s="295">
        <f>SUM(O9:O122)-O21-O22-O33-O34-O35-O36-O50-O51-O52-O53-O54-O56-O57-O63-O64-O65-O66-O67-O68-O69-O83-O84-O88-O89-O90-O91-O119-O120-O121</f>
        <v>0</v>
      </c>
      <c r="P123" s="295">
        <f>SUM(P9:P122)-P21-P22-P33-P34-P35-P36-P50-P51-P52-P53-P54-P56-P57-P63-P64-P65-P66-P67-P68-P69-P83-P84-P88-P89-P90-P91-P119-P120-P121</f>
        <v>0</v>
      </c>
    </row>
    <row r="124" spans="1:16" ht="15">
      <c r="A124" s="150" t="s">
        <v>233</v>
      </c>
      <c r="C124" s="150"/>
      <c r="E124" s="296"/>
      <c r="F124" s="296"/>
      <c r="G124" s="296"/>
      <c r="H124" s="297">
        <f>G123-H123</f>
        <v>-0.39031982421875</v>
      </c>
      <c r="I124" s="291"/>
      <c r="J124" s="297"/>
      <c r="K124" s="297">
        <f>K123-L123</f>
        <v>-0.8853759765625</v>
      </c>
      <c r="L124" s="296"/>
      <c r="M124" s="272"/>
      <c r="N124" s="298"/>
      <c r="O124" s="291"/>
      <c r="P124" s="291"/>
    </row>
    <row r="125" spans="1:16" ht="15">
      <c r="A125" s="150" t="s">
        <v>233</v>
      </c>
      <c r="C125" s="150"/>
      <c r="E125" s="299"/>
      <c r="F125" s="299"/>
      <c r="G125" s="299"/>
      <c r="H125" s="299"/>
      <c r="I125" s="161"/>
      <c r="J125" s="300" t="e">
        <v>#REF!</v>
      </c>
      <c r="K125" s="301" t="str">
        <f>TT!F50</f>
        <v>Ngày 19 tháng 10 năm 2013</v>
      </c>
      <c r="L125" s="296"/>
    </row>
    <row r="126" spans="1:16" ht="15">
      <c r="A126" s="150" t="str">
        <f t="shared" si="13"/>
        <v>IN</v>
      </c>
      <c r="C126" s="150"/>
      <c r="D126" s="244" t="s">
        <v>6</v>
      </c>
      <c r="E126" s="147"/>
      <c r="F126" s="344" t="s">
        <v>7</v>
      </c>
      <c r="G126" s="302"/>
      <c r="H126" s="302"/>
      <c r="I126" s="147"/>
      <c r="J126" s="303" t="s">
        <v>260</v>
      </c>
      <c r="K126" s="150" t="s">
        <v>683</v>
      </c>
      <c r="L126" s="302"/>
      <c r="M126" s="274"/>
      <c r="N126" s="274"/>
      <c r="O126" s="147"/>
      <c r="P126" s="147"/>
    </row>
    <row r="127" spans="1:16" ht="15">
      <c r="A127" s="161" t="s">
        <v>233</v>
      </c>
      <c r="C127" s="150"/>
      <c r="E127" s="296"/>
      <c r="F127" s="296"/>
      <c r="G127" s="296"/>
      <c r="H127" s="296"/>
      <c r="I127" s="161"/>
      <c r="J127" s="296"/>
      <c r="K127" s="300"/>
      <c r="L127" s="296"/>
    </row>
    <row r="128" spans="1:16" ht="15">
      <c r="C128" s="150"/>
      <c r="E128" s="296"/>
      <c r="F128" s="296"/>
      <c r="G128" s="296"/>
      <c r="H128" s="296"/>
      <c r="I128" s="161"/>
      <c r="J128" s="296"/>
      <c r="K128" s="300"/>
      <c r="L128" s="296"/>
    </row>
    <row r="129" spans="1:12" ht="15">
      <c r="C129" s="150"/>
      <c r="D129" s="147" t="s">
        <v>62</v>
      </c>
      <c r="E129" s="296"/>
      <c r="F129" s="296"/>
      <c r="G129" s="296"/>
      <c r="H129" s="296"/>
      <c r="I129" s="161"/>
      <c r="J129" s="296"/>
      <c r="K129" s="300"/>
      <c r="L129" s="296"/>
    </row>
    <row r="130" spans="1:12" ht="15">
      <c r="C130" s="150"/>
      <c r="E130" s="296"/>
      <c r="F130" s="296"/>
      <c r="G130" s="296"/>
      <c r="H130" s="296"/>
      <c r="I130" s="161"/>
      <c r="J130" s="296"/>
      <c r="K130" s="300"/>
      <c r="L130" s="296"/>
    </row>
    <row r="131" spans="1:12" ht="15">
      <c r="A131" s="161" t="s">
        <v>233</v>
      </c>
      <c r="C131" s="150"/>
      <c r="E131" s="296"/>
      <c r="F131" s="296"/>
      <c r="G131" s="296"/>
      <c r="H131" s="296"/>
      <c r="I131" s="296"/>
      <c r="J131" s="296"/>
      <c r="K131" s="299"/>
      <c r="L131" s="299"/>
    </row>
    <row r="132" spans="1:12" ht="15">
      <c r="A132" s="161" t="s">
        <v>233</v>
      </c>
      <c r="C132" s="150"/>
      <c r="E132" s="296"/>
      <c r="F132" s="296"/>
      <c r="G132" s="296"/>
      <c r="H132" s="296"/>
      <c r="I132" s="296"/>
      <c r="J132" s="296"/>
      <c r="K132" s="296"/>
      <c r="L132" s="296"/>
    </row>
    <row r="133" spans="1:12" ht="15">
      <c r="A133" s="161" t="s">
        <v>233</v>
      </c>
      <c r="C133" s="150"/>
      <c r="E133" s="296"/>
      <c r="F133" s="289" t="s">
        <v>694</v>
      </c>
      <c r="G133" s="300"/>
      <c r="H133" s="300"/>
      <c r="I133" s="300"/>
      <c r="J133" s="300"/>
      <c r="K133" s="303"/>
      <c r="L133" s="296"/>
    </row>
    <row r="134" spans="1:12" ht="15">
      <c r="C134" s="150"/>
      <c r="E134" s="296"/>
      <c r="F134" s="296"/>
      <c r="G134" s="296"/>
      <c r="H134" s="296"/>
      <c r="I134" s="296"/>
      <c r="J134" s="296"/>
      <c r="K134" s="296"/>
      <c r="L134" s="296"/>
    </row>
    <row r="135" spans="1:12" ht="15">
      <c r="C135" s="150"/>
      <c r="E135" s="296"/>
      <c r="F135" s="296"/>
      <c r="G135" s="296"/>
      <c r="H135" s="296"/>
      <c r="I135" s="296"/>
      <c r="J135" s="296"/>
      <c r="K135" s="296"/>
      <c r="L135" s="296"/>
    </row>
    <row r="136" spans="1:12" ht="15">
      <c r="C136" s="150"/>
      <c r="E136" s="296"/>
      <c r="F136" s="296"/>
      <c r="G136" s="296"/>
      <c r="H136" s="296"/>
      <c r="I136" s="296"/>
      <c r="J136" s="296"/>
      <c r="K136" s="296"/>
      <c r="L136" s="296"/>
    </row>
    <row r="137" spans="1:12" ht="15">
      <c r="C137" s="150"/>
      <c r="E137" s="296"/>
      <c r="F137" s="296"/>
      <c r="G137" s="296"/>
      <c r="H137" s="296"/>
      <c r="I137" s="296"/>
      <c r="J137" s="296"/>
      <c r="K137" s="296"/>
      <c r="L137" s="296"/>
    </row>
    <row r="138" spans="1:12" ht="15">
      <c r="C138" s="150"/>
      <c r="E138" s="296"/>
      <c r="F138" s="296"/>
      <c r="G138" s="296"/>
      <c r="H138" s="296"/>
      <c r="I138" s="296"/>
      <c r="J138" s="296"/>
      <c r="K138" s="296"/>
      <c r="L138" s="296"/>
    </row>
    <row r="139" spans="1:12" ht="15">
      <c r="C139" s="150"/>
      <c r="E139" s="296"/>
      <c r="F139" s="296"/>
      <c r="G139" s="296"/>
      <c r="H139" s="296"/>
      <c r="I139" s="296"/>
      <c r="J139" s="296"/>
      <c r="K139" s="296"/>
      <c r="L139" s="296"/>
    </row>
    <row r="140" spans="1:12" ht="15">
      <c r="C140" s="150"/>
      <c r="E140" s="296"/>
      <c r="F140" s="296"/>
      <c r="G140" s="296"/>
      <c r="H140" s="296"/>
      <c r="I140" s="296"/>
      <c r="J140" s="296"/>
      <c r="K140" s="296"/>
      <c r="L140" s="296"/>
    </row>
    <row r="141" spans="1:12" ht="15">
      <c r="C141" s="150"/>
      <c r="E141" s="296"/>
      <c r="F141" s="296"/>
      <c r="G141" s="296"/>
      <c r="H141" s="296"/>
      <c r="I141" s="296"/>
      <c r="J141" s="296"/>
      <c r="K141" s="296"/>
      <c r="L141" s="296"/>
    </row>
    <row r="142" spans="1:12" ht="15">
      <c r="C142" s="150"/>
      <c r="E142" s="296"/>
      <c r="F142" s="296"/>
      <c r="G142" s="296"/>
      <c r="H142" s="296"/>
      <c r="I142" s="296"/>
      <c r="J142" s="296"/>
      <c r="K142" s="296"/>
      <c r="L142" s="296"/>
    </row>
    <row r="143" spans="1:12" ht="15">
      <c r="C143" s="150"/>
      <c r="E143" s="296"/>
      <c r="F143" s="296"/>
      <c r="G143" s="296"/>
      <c r="H143" s="296"/>
      <c r="I143" s="296"/>
      <c r="J143" s="296"/>
      <c r="K143" s="296"/>
      <c r="L143" s="296"/>
    </row>
    <row r="144" spans="1:12" ht="15">
      <c r="C144" s="150"/>
      <c r="E144" s="296"/>
      <c r="F144" s="296"/>
      <c r="G144" s="296"/>
      <c r="H144" s="296"/>
      <c r="I144" s="296"/>
      <c r="J144" s="296"/>
      <c r="K144" s="296"/>
      <c r="L144" s="296"/>
    </row>
    <row r="145" spans="3:12" ht="15">
      <c r="C145" s="150"/>
      <c r="E145" s="296"/>
      <c r="F145" s="296"/>
      <c r="G145" s="296"/>
      <c r="H145" s="296"/>
      <c r="I145" s="296"/>
      <c r="J145" s="296"/>
      <c r="K145" s="296"/>
      <c r="L145" s="296"/>
    </row>
    <row r="146" spans="3:12" ht="15">
      <c r="C146" s="150"/>
      <c r="E146" s="296"/>
      <c r="F146" s="296"/>
      <c r="G146" s="296"/>
      <c r="H146" s="296"/>
      <c r="I146" s="296"/>
      <c r="J146" s="296"/>
      <c r="K146" s="296"/>
      <c r="L146" s="296"/>
    </row>
    <row r="147" spans="3:12" ht="15">
      <c r="C147" s="150"/>
      <c r="E147" s="296"/>
      <c r="F147" s="296"/>
      <c r="G147" s="296"/>
      <c r="H147" s="296"/>
      <c r="I147" s="296"/>
      <c r="J147" s="296"/>
      <c r="K147" s="296"/>
      <c r="L147" s="296"/>
    </row>
    <row r="148" spans="3:12" ht="15">
      <c r="C148" s="150"/>
      <c r="E148" s="296"/>
      <c r="F148" s="296"/>
      <c r="G148" s="296"/>
      <c r="H148" s="296"/>
      <c r="I148" s="296"/>
      <c r="J148" s="296"/>
      <c r="K148" s="296"/>
      <c r="L148" s="296"/>
    </row>
    <row r="149" spans="3:12" ht="15">
      <c r="C149" s="150"/>
      <c r="E149" s="296"/>
      <c r="F149" s="296"/>
      <c r="G149" s="296"/>
      <c r="H149" s="296"/>
      <c r="I149" s="296"/>
      <c r="J149" s="296"/>
      <c r="K149" s="296"/>
      <c r="L149" s="296"/>
    </row>
    <row r="150" spans="3:12" ht="15">
      <c r="C150" s="150"/>
      <c r="E150" s="296"/>
      <c r="F150" s="296"/>
      <c r="G150" s="296"/>
      <c r="H150" s="296"/>
      <c r="I150" s="296"/>
      <c r="J150" s="296"/>
      <c r="K150" s="296"/>
      <c r="L150" s="296"/>
    </row>
    <row r="151" spans="3:12" ht="15">
      <c r="C151" s="150"/>
      <c r="E151" s="296"/>
      <c r="F151" s="296"/>
      <c r="G151" s="296"/>
      <c r="H151" s="296"/>
      <c r="I151" s="296"/>
      <c r="J151" s="296"/>
      <c r="K151" s="296"/>
      <c r="L151" s="296"/>
    </row>
    <row r="152" spans="3:12" ht="15">
      <c r="C152" s="150"/>
      <c r="E152" s="296"/>
      <c r="F152" s="296"/>
      <c r="G152" s="296"/>
      <c r="H152" s="296"/>
      <c r="I152" s="296"/>
      <c r="J152" s="296"/>
      <c r="K152" s="296"/>
      <c r="L152" s="296"/>
    </row>
    <row r="153" spans="3:12" ht="15">
      <c r="C153" s="150"/>
      <c r="E153" s="296"/>
      <c r="F153" s="296"/>
      <c r="G153" s="296"/>
      <c r="H153" s="296"/>
      <c r="I153" s="296"/>
      <c r="J153" s="296"/>
      <c r="K153" s="296"/>
      <c r="L153" s="296"/>
    </row>
    <row r="154" spans="3:12" ht="15">
      <c r="C154" s="150"/>
      <c r="E154" s="296"/>
      <c r="F154" s="296"/>
      <c r="G154" s="296"/>
      <c r="H154" s="296"/>
      <c r="I154" s="296"/>
      <c r="J154" s="296"/>
      <c r="K154" s="296"/>
      <c r="L154" s="296"/>
    </row>
    <row r="155" spans="3:12" ht="15">
      <c r="C155" s="150"/>
      <c r="E155" s="296"/>
      <c r="F155" s="296"/>
      <c r="G155" s="296"/>
      <c r="H155" s="296"/>
      <c r="I155" s="296"/>
      <c r="J155" s="296"/>
      <c r="K155" s="296"/>
      <c r="L155" s="296"/>
    </row>
    <row r="156" spans="3:12" ht="15">
      <c r="C156" s="150"/>
      <c r="E156" s="296"/>
      <c r="F156" s="296"/>
      <c r="G156" s="296"/>
      <c r="H156" s="296"/>
      <c r="I156" s="296"/>
      <c r="J156" s="296"/>
      <c r="K156" s="296"/>
      <c r="L156" s="296"/>
    </row>
    <row r="157" spans="3:12" ht="15">
      <c r="C157" s="150"/>
      <c r="E157" s="296"/>
      <c r="F157" s="296"/>
      <c r="G157" s="296"/>
      <c r="H157" s="296"/>
      <c r="I157" s="296"/>
      <c r="J157" s="296"/>
      <c r="K157" s="296"/>
      <c r="L157" s="296"/>
    </row>
    <row r="158" spans="3:12" ht="15">
      <c r="C158" s="150"/>
      <c r="E158" s="296"/>
      <c r="F158" s="296"/>
      <c r="G158" s="296"/>
      <c r="H158" s="296"/>
      <c r="I158" s="296"/>
      <c r="J158" s="296"/>
      <c r="K158" s="296"/>
      <c r="L158" s="296"/>
    </row>
    <row r="159" spans="3:12" ht="15">
      <c r="C159" s="150"/>
      <c r="E159" s="296"/>
      <c r="F159" s="296"/>
      <c r="G159" s="296"/>
      <c r="H159" s="296"/>
      <c r="I159" s="296"/>
      <c r="J159" s="296"/>
      <c r="K159" s="296"/>
      <c r="L159" s="296"/>
    </row>
    <row r="160" spans="3:12" ht="15">
      <c r="C160" s="150"/>
      <c r="E160" s="296"/>
      <c r="F160" s="296"/>
      <c r="G160" s="296"/>
      <c r="H160" s="296"/>
      <c r="I160" s="296"/>
      <c r="J160" s="296"/>
      <c r="K160" s="296"/>
      <c r="L160" s="296"/>
    </row>
    <row r="161" spans="3:12" ht="15">
      <c r="C161" s="150"/>
      <c r="E161" s="296"/>
      <c r="F161" s="296"/>
      <c r="G161" s="296"/>
      <c r="H161" s="296"/>
      <c r="I161" s="296"/>
      <c r="J161" s="296"/>
      <c r="K161" s="296"/>
      <c r="L161" s="296"/>
    </row>
    <row r="162" spans="3:12" ht="15">
      <c r="C162" s="150"/>
      <c r="E162" s="296"/>
      <c r="F162" s="296"/>
      <c r="G162" s="296"/>
      <c r="H162" s="296"/>
      <c r="I162" s="296"/>
      <c r="J162" s="296"/>
      <c r="K162" s="296"/>
      <c r="L162" s="296"/>
    </row>
    <row r="163" spans="3:12" ht="15">
      <c r="C163" s="150"/>
      <c r="E163" s="296"/>
      <c r="F163" s="296"/>
      <c r="G163" s="296"/>
      <c r="H163" s="296"/>
      <c r="I163" s="296"/>
      <c r="J163" s="296"/>
      <c r="K163" s="296"/>
      <c r="L163" s="296"/>
    </row>
    <row r="164" spans="3:12" ht="15">
      <c r="C164" s="150"/>
      <c r="E164" s="296"/>
      <c r="F164" s="296"/>
      <c r="G164" s="296"/>
      <c r="H164" s="296"/>
      <c r="I164" s="296"/>
      <c r="J164" s="296"/>
      <c r="K164" s="296"/>
      <c r="L164" s="296"/>
    </row>
    <row r="165" spans="3:12" ht="15">
      <c r="C165" s="150"/>
      <c r="E165" s="296"/>
      <c r="F165" s="296"/>
      <c r="G165" s="296"/>
      <c r="H165" s="296"/>
      <c r="I165" s="296"/>
      <c r="J165" s="296"/>
      <c r="K165" s="296"/>
      <c r="L165" s="296"/>
    </row>
    <row r="166" spans="3:12" ht="15">
      <c r="C166" s="150"/>
      <c r="E166" s="296"/>
      <c r="F166" s="296"/>
      <c r="G166" s="296"/>
      <c r="H166" s="296"/>
      <c r="I166" s="296"/>
      <c r="J166" s="296"/>
      <c r="K166" s="296"/>
      <c r="L166" s="296"/>
    </row>
    <row r="167" spans="3:12" ht="15">
      <c r="C167" s="150"/>
      <c r="E167" s="296"/>
      <c r="F167" s="296"/>
      <c r="G167" s="296"/>
      <c r="H167" s="296"/>
      <c r="I167" s="296"/>
      <c r="J167" s="296"/>
      <c r="K167" s="296"/>
      <c r="L167" s="296"/>
    </row>
    <row r="168" spans="3:12" ht="15">
      <c r="C168" s="150"/>
      <c r="E168" s="296"/>
      <c r="F168" s="296"/>
      <c r="G168" s="296"/>
      <c r="H168" s="296"/>
      <c r="I168" s="296"/>
      <c r="J168" s="296"/>
      <c r="K168" s="296"/>
      <c r="L168" s="296"/>
    </row>
    <row r="169" spans="3:12" ht="15">
      <c r="C169" s="150"/>
      <c r="E169" s="296"/>
      <c r="F169" s="296"/>
      <c r="G169" s="296"/>
      <c r="H169" s="296"/>
      <c r="I169" s="296"/>
      <c r="J169" s="296"/>
      <c r="K169" s="296"/>
      <c r="L169" s="296"/>
    </row>
    <row r="170" spans="3:12" ht="15">
      <c r="C170" s="150"/>
      <c r="E170" s="296"/>
      <c r="F170" s="296"/>
      <c r="G170" s="296"/>
      <c r="H170" s="296"/>
      <c r="I170" s="296"/>
      <c r="J170" s="296"/>
      <c r="K170" s="296"/>
      <c r="L170" s="296"/>
    </row>
    <row r="171" spans="3:12" ht="15">
      <c r="C171" s="150"/>
      <c r="E171" s="296"/>
      <c r="F171" s="296"/>
      <c r="G171" s="296"/>
      <c r="H171" s="296"/>
      <c r="I171" s="296"/>
      <c r="J171" s="296"/>
      <c r="K171" s="296"/>
      <c r="L171" s="296"/>
    </row>
    <row r="172" spans="3:12" ht="15">
      <c r="C172" s="150"/>
      <c r="E172" s="296"/>
      <c r="F172" s="296"/>
      <c r="G172" s="296"/>
      <c r="H172" s="296"/>
      <c r="I172" s="296"/>
      <c r="J172" s="296"/>
      <c r="K172" s="296"/>
      <c r="L172" s="296"/>
    </row>
    <row r="173" spans="3:12" ht="15">
      <c r="C173" s="150"/>
      <c r="E173" s="296"/>
      <c r="F173" s="296"/>
      <c r="G173" s="296"/>
      <c r="H173" s="296"/>
      <c r="I173" s="296"/>
      <c r="J173" s="296"/>
      <c r="K173" s="296"/>
      <c r="L173" s="296"/>
    </row>
    <row r="174" spans="3:12" ht="15">
      <c r="C174" s="150"/>
      <c r="E174" s="296"/>
      <c r="F174" s="296"/>
      <c r="G174" s="296"/>
      <c r="H174" s="296"/>
      <c r="I174" s="296"/>
      <c r="J174" s="296"/>
      <c r="K174" s="296"/>
      <c r="L174" s="296"/>
    </row>
    <row r="175" spans="3:12" ht="15">
      <c r="C175" s="150"/>
      <c r="E175" s="296"/>
      <c r="F175" s="296"/>
      <c r="G175" s="296"/>
      <c r="H175" s="296"/>
      <c r="I175" s="296"/>
      <c r="J175" s="296"/>
      <c r="K175" s="296"/>
      <c r="L175" s="296"/>
    </row>
    <row r="176" spans="3:12" ht="15">
      <c r="C176" s="150"/>
      <c r="E176" s="296"/>
      <c r="F176" s="296"/>
      <c r="G176" s="296"/>
      <c r="H176" s="296"/>
      <c r="I176" s="296"/>
      <c r="J176" s="296"/>
      <c r="K176" s="296"/>
      <c r="L176" s="296"/>
    </row>
    <row r="177" spans="3:12" ht="15">
      <c r="C177" s="150"/>
      <c r="E177" s="296"/>
      <c r="F177" s="296"/>
      <c r="G177" s="296"/>
      <c r="H177" s="296"/>
      <c r="I177" s="296"/>
      <c r="J177" s="296"/>
      <c r="K177" s="296"/>
      <c r="L177" s="296"/>
    </row>
    <row r="178" spans="3:12" ht="15">
      <c r="C178" s="150"/>
      <c r="E178" s="296"/>
      <c r="F178" s="296"/>
      <c r="G178" s="296"/>
      <c r="H178" s="296"/>
      <c r="I178" s="296"/>
      <c r="J178" s="296"/>
      <c r="K178" s="296"/>
      <c r="L178" s="296"/>
    </row>
    <row r="179" spans="3:12" ht="15">
      <c r="C179" s="150"/>
      <c r="E179" s="296"/>
      <c r="F179" s="296"/>
      <c r="G179" s="296"/>
      <c r="H179" s="296"/>
      <c r="I179" s="296"/>
      <c r="J179" s="296"/>
      <c r="K179" s="296"/>
      <c r="L179" s="296"/>
    </row>
    <row r="180" spans="3:12" ht="15">
      <c r="C180" s="150"/>
      <c r="E180" s="296"/>
      <c r="F180" s="296"/>
      <c r="G180" s="296"/>
      <c r="H180" s="296"/>
      <c r="I180" s="296"/>
      <c r="J180" s="296"/>
      <c r="K180" s="296"/>
      <c r="L180" s="296"/>
    </row>
    <row r="181" spans="3:12" ht="15">
      <c r="C181" s="150"/>
      <c r="E181" s="296"/>
      <c r="F181" s="296"/>
      <c r="G181" s="296"/>
      <c r="H181" s="296"/>
      <c r="I181" s="296"/>
      <c r="J181" s="296"/>
      <c r="K181" s="296"/>
      <c r="L181" s="296"/>
    </row>
    <row r="182" spans="3:12" ht="15">
      <c r="C182" s="150"/>
      <c r="E182" s="296"/>
      <c r="F182" s="296"/>
      <c r="G182" s="296"/>
      <c r="H182" s="296"/>
      <c r="I182" s="296"/>
      <c r="J182" s="296"/>
      <c r="K182" s="296"/>
      <c r="L182" s="296"/>
    </row>
    <row r="183" spans="3:12" ht="15">
      <c r="C183" s="150"/>
      <c r="E183" s="296"/>
      <c r="F183" s="296"/>
      <c r="G183" s="296"/>
      <c r="H183" s="296"/>
      <c r="I183" s="296"/>
      <c r="J183" s="296"/>
      <c r="K183" s="296"/>
      <c r="L183" s="296"/>
    </row>
    <row r="184" spans="3:12" ht="15">
      <c r="C184" s="150"/>
      <c r="E184" s="296"/>
      <c r="F184" s="296"/>
      <c r="G184" s="296"/>
      <c r="H184" s="296"/>
      <c r="I184" s="296"/>
      <c r="J184" s="296"/>
      <c r="K184" s="296"/>
      <c r="L184" s="296"/>
    </row>
    <row r="185" spans="3:12" ht="15">
      <c r="C185" s="150"/>
      <c r="E185" s="296"/>
      <c r="F185" s="296"/>
      <c r="G185" s="296"/>
      <c r="H185" s="296"/>
      <c r="I185" s="296"/>
      <c r="J185" s="296"/>
      <c r="K185" s="296"/>
      <c r="L185" s="296"/>
    </row>
    <row r="186" spans="3:12" ht="15">
      <c r="C186" s="150"/>
      <c r="E186" s="296"/>
      <c r="F186" s="296"/>
      <c r="G186" s="296"/>
      <c r="H186" s="296"/>
      <c r="I186" s="296"/>
      <c r="J186" s="296"/>
      <c r="K186" s="296"/>
      <c r="L186" s="296"/>
    </row>
    <row r="187" spans="3:12" ht="15">
      <c r="C187" s="150"/>
      <c r="E187" s="296"/>
      <c r="F187" s="296"/>
      <c r="G187" s="296"/>
      <c r="H187" s="296"/>
      <c r="I187" s="296"/>
      <c r="J187" s="296"/>
      <c r="K187" s="296"/>
      <c r="L187" s="296"/>
    </row>
    <row r="188" spans="3:12" ht="15">
      <c r="C188" s="150"/>
      <c r="E188" s="296"/>
      <c r="F188" s="296"/>
      <c r="G188" s="296"/>
      <c r="H188" s="296"/>
      <c r="I188" s="296"/>
      <c r="J188" s="296"/>
      <c r="K188" s="296"/>
      <c r="L188" s="296"/>
    </row>
    <row r="189" spans="3:12" ht="15">
      <c r="C189" s="150"/>
      <c r="E189" s="296"/>
      <c r="F189" s="296"/>
      <c r="G189" s="296"/>
      <c r="H189" s="296"/>
      <c r="I189" s="296"/>
      <c r="J189" s="296"/>
      <c r="K189" s="296"/>
      <c r="L189" s="296"/>
    </row>
    <row r="190" spans="3:12" ht="15">
      <c r="C190" s="150"/>
      <c r="E190" s="296"/>
      <c r="F190" s="296"/>
      <c r="G190" s="296"/>
      <c r="H190" s="296"/>
      <c r="I190" s="296"/>
      <c r="J190" s="296"/>
      <c r="K190" s="296"/>
      <c r="L190" s="296"/>
    </row>
    <row r="191" spans="3:12" ht="15">
      <c r="C191" s="150"/>
      <c r="E191" s="296"/>
      <c r="F191" s="296"/>
      <c r="G191" s="296"/>
      <c r="H191" s="296"/>
      <c r="I191" s="296"/>
      <c r="J191" s="296"/>
      <c r="K191" s="296"/>
      <c r="L191" s="296"/>
    </row>
    <row r="192" spans="3:12" ht="15">
      <c r="C192" s="150"/>
      <c r="E192" s="296"/>
      <c r="F192" s="296"/>
      <c r="G192" s="296"/>
      <c r="H192" s="296"/>
      <c r="I192" s="296"/>
      <c r="J192" s="296"/>
      <c r="K192" s="296"/>
      <c r="L192" s="296"/>
    </row>
    <row r="193" spans="3:12" ht="15">
      <c r="C193" s="150"/>
      <c r="E193" s="296"/>
      <c r="F193" s="296"/>
      <c r="G193" s="296"/>
      <c r="H193" s="296"/>
      <c r="I193" s="296"/>
      <c r="J193" s="296"/>
      <c r="K193" s="296"/>
      <c r="L193" s="296"/>
    </row>
    <row r="194" spans="3:12" ht="15">
      <c r="C194" s="150"/>
      <c r="E194" s="296"/>
      <c r="F194" s="296"/>
      <c r="G194" s="296"/>
      <c r="H194" s="296"/>
      <c r="I194" s="296"/>
      <c r="J194" s="296"/>
      <c r="K194" s="296"/>
      <c r="L194" s="296"/>
    </row>
    <row r="195" spans="3:12" ht="15">
      <c r="C195" s="150"/>
      <c r="E195" s="296"/>
      <c r="F195" s="296"/>
      <c r="G195" s="296"/>
      <c r="H195" s="296"/>
      <c r="I195" s="296"/>
      <c r="J195" s="296"/>
      <c r="K195" s="296"/>
      <c r="L195" s="296"/>
    </row>
    <row r="196" spans="3:12" ht="15">
      <c r="C196" s="150"/>
      <c r="E196" s="296"/>
      <c r="F196" s="296"/>
      <c r="G196" s="296"/>
      <c r="H196" s="296"/>
      <c r="I196" s="296"/>
      <c r="J196" s="296"/>
      <c r="K196" s="296"/>
      <c r="L196" s="296"/>
    </row>
    <row r="197" spans="3:12" ht="15">
      <c r="C197" s="150"/>
      <c r="E197" s="296"/>
      <c r="F197" s="296"/>
      <c r="G197" s="296"/>
      <c r="H197" s="296"/>
      <c r="I197" s="296"/>
      <c r="J197" s="296"/>
      <c r="K197" s="296"/>
      <c r="L197" s="296"/>
    </row>
    <row r="198" spans="3:12" ht="15">
      <c r="C198" s="150"/>
      <c r="E198" s="296"/>
      <c r="F198" s="296"/>
      <c r="G198" s="296"/>
      <c r="H198" s="296"/>
      <c r="I198" s="296"/>
      <c r="J198" s="296"/>
      <c r="K198" s="296"/>
      <c r="L198" s="296"/>
    </row>
    <row r="199" spans="3:12" ht="15">
      <c r="C199" s="150"/>
      <c r="E199" s="296"/>
      <c r="F199" s="296"/>
      <c r="G199" s="296"/>
      <c r="H199" s="296"/>
      <c r="I199" s="296"/>
      <c r="J199" s="296"/>
      <c r="K199" s="296"/>
      <c r="L199" s="296"/>
    </row>
    <row r="200" spans="3:12" ht="15">
      <c r="C200" s="150"/>
      <c r="E200" s="296"/>
      <c r="F200" s="296"/>
      <c r="G200" s="296"/>
      <c r="H200" s="296"/>
      <c r="I200" s="296"/>
      <c r="J200" s="296"/>
      <c r="K200" s="296"/>
      <c r="L200" s="296"/>
    </row>
    <row r="201" spans="3:12" ht="15">
      <c r="C201" s="150"/>
      <c r="E201" s="296"/>
      <c r="F201" s="296"/>
      <c r="G201" s="296"/>
      <c r="H201" s="296"/>
      <c r="I201" s="296"/>
      <c r="J201" s="296"/>
      <c r="K201" s="296"/>
      <c r="L201" s="296"/>
    </row>
    <row r="202" spans="3:12" ht="15">
      <c r="C202" s="150"/>
      <c r="E202" s="296"/>
      <c r="F202" s="296"/>
      <c r="G202" s="296"/>
      <c r="H202" s="296"/>
      <c r="I202" s="296"/>
      <c r="J202" s="296"/>
      <c r="K202" s="296"/>
      <c r="L202" s="296"/>
    </row>
    <row r="203" spans="3:12" ht="15">
      <c r="C203" s="150"/>
      <c r="E203" s="296"/>
      <c r="F203" s="296"/>
      <c r="G203" s="296"/>
      <c r="H203" s="296"/>
      <c r="I203" s="296"/>
      <c r="J203" s="296"/>
      <c r="K203" s="296"/>
      <c r="L203" s="296"/>
    </row>
    <row r="204" spans="3:12" ht="15">
      <c r="C204" s="150"/>
      <c r="E204" s="296"/>
      <c r="F204" s="296"/>
      <c r="G204" s="296"/>
      <c r="H204" s="296"/>
      <c r="I204" s="296"/>
      <c r="J204" s="296"/>
      <c r="K204" s="296"/>
      <c r="L204" s="296"/>
    </row>
    <row r="205" spans="3:12" ht="15">
      <c r="C205" s="150"/>
      <c r="E205" s="296"/>
      <c r="F205" s="296"/>
      <c r="G205" s="296"/>
      <c r="H205" s="296"/>
      <c r="I205" s="296"/>
      <c r="J205" s="296"/>
      <c r="K205" s="296"/>
      <c r="L205" s="296"/>
    </row>
    <row r="206" spans="3:12" ht="15">
      <c r="C206" s="150"/>
      <c r="E206" s="296"/>
      <c r="F206" s="296"/>
      <c r="G206" s="296"/>
      <c r="H206" s="296"/>
      <c r="I206" s="296"/>
      <c r="J206" s="296"/>
      <c r="K206" s="296"/>
      <c r="L206" s="296"/>
    </row>
    <row r="207" spans="3:12" ht="15">
      <c r="C207" s="150"/>
      <c r="E207" s="296"/>
      <c r="F207" s="296"/>
      <c r="G207" s="296"/>
      <c r="H207" s="296"/>
      <c r="I207" s="296"/>
      <c r="J207" s="296"/>
      <c r="K207" s="296"/>
      <c r="L207" s="296"/>
    </row>
    <row r="208" spans="3:12" ht="15">
      <c r="C208" s="150"/>
      <c r="E208" s="296"/>
      <c r="F208" s="296"/>
      <c r="G208" s="296"/>
      <c r="H208" s="296"/>
      <c r="I208" s="296"/>
      <c r="J208" s="296"/>
      <c r="K208" s="296"/>
      <c r="L208" s="296"/>
    </row>
    <row r="209" spans="3:12" ht="15">
      <c r="C209" s="150"/>
      <c r="E209" s="296"/>
      <c r="F209" s="296"/>
      <c r="G209" s="296"/>
      <c r="H209" s="296"/>
      <c r="I209" s="296"/>
      <c r="J209" s="296"/>
      <c r="K209" s="296"/>
      <c r="L209" s="296"/>
    </row>
    <row r="210" spans="3:12" ht="15">
      <c r="C210" s="150"/>
      <c r="E210" s="296"/>
      <c r="F210" s="296"/>
      <c r="G210" s="296"/>
      <c r="H210" s="296"/>
      <c r="I210" s="296"/>
      <c r="J210" s="296"/>
      <c r="K210" s="296"/>
      <c r="L210" s="296"/>
    </row>
    <row r="211" spans="3:12" ht="15">
      <c r="C211" s="150"/>
      <c r="E211" s="296"/>
      <c r="F211" s="296"/>
      <c r="G211" s="296"/>
      <c r="H211" s="296"/>
      <c r="I211" s="296"/>
      <c r="J211" s="296"/>
      <c r="K211" s="296"/>
      <c r="L211" s="296"/>
    </row>
    <row r="212" spans="3:12" ht="15">
      <c r="C212" s="150"/>
      <c r="E212" s="296"/>
      <c r="F212" s="296"/>
      <c r="G212" s="296"/>
      <c r="H212" s="296"/>
      <c r="I212" s="296"/>
      <c r="J212" s="296"/>
      <c r="K212" s="296"/>
      <c r="L212" s="296"/>
    </row>
    <row r="213" spans="3:12" ht="15">
      <c r="C213" s="150"/>
      <c r="E213" s="296"/>
      <c r="F213" s="296"/>
      <c r="G213" s="296"/>
      <c r="H213" s="296"/>
      <c r="I213" s="296"/>
      <c r="J213" s="296"/>
      <c r="K213" s="296"/>
      <c r="L213" s="296"/>
    </row>
    <row r="214" spans="3:12" ht="15">
      <c r="C214" s="150"/>
      <c r="E214" s="296"/>
      <c r="F214" s="296"/>
      <c r="G214" s="296"/>
      <c r="H214" s="296"/>
      <c r="I214" s="296"/>
      <c r="J214" s="296"/>
      <c r="K214" s="296"/>
      <c r="L214" s="296"/>
    </row>
    <row r="215" spans="3:12" ht="15">
      <c r="C215" s="150"/>
      <c r="E215" s="296"/>
      <c r="F215" s="296"/>
      <c r="G215" s="296"/>
      <c r="H215" s="296"/>
      <c r="I215" s="296"/>
      <c r="J215" s="296"/>
      <c r="K215" s="296"/>
      <c r="L215" s="296"/>
    </row>
    <row r="216" spans="3:12" ht="15">
      <c r="C216" s="150"/>
      <c r="E216" s="296"/>
      <c r="F216" s="296"/>
      <c r="G216" s="296"/>
      <c r="H216" s="296"/>
      <c r="I216" s="296"/>
      <c r="J216" s="296"/>
      <c r="K216" s="296"/>
      <c r="L216" s="296"/>
    </row>
    <row r="217" spans="3:12" ht="15">
      <c r="C217" s="150"/>
      <c r="E217" s="296"/>
      <c r="F217" s="296"/>
      <c r="G217" s="296"/>
      <c r="H217" s="296"/>
      <c r="I217" s="296"/>
      <c r="J217" s="296"/>
      <c r="K217" s="296"/>
      <c r="L217" s="296"/>
    </row>
    <row r="218" spans="3:12" ht="15">
      <c r="C218" s="150"/>
      <c r="E218" s="296"/>
      <c r="F218" s="296"/>
      <c r="G218" s="296"/>
      <c r="H218" s="296"/>
      <c r="I218" s="296"/>
      <c r="J218" s="296"/>
      <c r="K218" s="296"/>
      <c r="L218" s="296"/>
    </row>
    <row r="219" spans="3:12" ht="15">
      <c r="C219" s="150"/>
      <c r="E219" s="296"/>
      <c r="F219" s="296"/>
      <c r="G219" s="296"/>
      <c r="H219" s="296"/>
      <c r="I219" s="296"/>
      <c r="J219" s="296"/>
      <c r="K219" s="296"/>
      <c r="L219" s="296"/>
    </row>
    <row r="220" spans="3:12" ht="15">
      <c r="C220" s="150"/>
      <c r="E220" s="296"/>
      <c r="F220" s="296"/>
      <c r="G220" s="296"/>
      <c r="H220" s="296"/>
      <c r="I220" s="296"/>
      <c r="J220" s="296"/>
      <c r="K220" s="296"/>
      <c r="L220" s="296"/>
    </row>
    <row r="221" spans="3:12" ht="15">
      <c r="C221" s="150"/>
      <c r="E221" s="296"/>
      <c r="F221" s="296"/>
      <c r="G221" s="296"/>
      <c r="H221" s="296"/>
      <c r="I221" s="296"/>
      <c r="J221" s="296"/>
      <c r="K221" s="296"/>
      <c r="L221" s="296"/>
    </row>
    <row r="222" spans="3:12" ht="15">
      <c r="C222" s="150"/>
      <c r="E222" s="296"/>
      <c r="F222" s="296"/>
      <c r="G222" s="296"/>
      <c r="H222" s="296"/>
      <c r="I222" s="296"/>
      <c r="J222" s="296"/>
      <c r="K222" s="296"/>
      <c r="L222" s="296"/>
    </row>
    <row r="223" spans="3:12" ht="15">
      <c r="C223" s="150"/>
      <c r="E223" s="296"/>
      <c r="F223" s="296"/>
      <c r="G223" s="296"/>
      <c r="H223" s="296"/>
      <c r="I223" s="296"/>
      <c r="J223" s="296"/>
      <c r="K223" s="296"/>
      <c r="L223" s="296"/>
    </row>
    <row r="224" spans="3:12" ht="15">
      <c r="C224" s="150"/>
      <c r="E224" s="296"/>
      <c r="F224" s="296"/>
      <c r="G224" s="296"/>
      <c r="H224" s="296"/>
      <c r="I224" s="296"/>
      <c r="J224" s="296"/>
      <c r="K224" s="296"/>
      <c r="L224" s="296"/>
    </row>
    <row r="225" spans="3:12" ht="15">
      <c r="C225" s="150"/>
      <c r="E225" s="296"/>
      <c r="F225" s="296"/>
      <c r="G225" s="296"/>
      <c r="H225" s="296"/>
      <c r="I225" s="296"/>
      <c r="J225" s="296"/>
      <c r="K225" s="296"/>
      <c r="L225" s="296"/>
    </row>
    <row r="226" spans="3:12" ht="15">
      <c r="C226" s="150"/>
      <c r="E226" s="296"/>
      <c r="F226" s="296"/>
      <c r="G226" s="296"/>
      <c r="H226" s="296"/>
      <c r="I226" s="296"/>
      <c r="J226" s="296"/>
      <c r="K226" s="296"/>
      <c r="L226" s="296"/>
    </row>
    <row r="227" spans="3:12" ht="15">
      <c r="C227" s="150"/>
      <c r="E227" s="296"/>
      <c r="F227" s="296"/>
      <c r="G227" s="296"/>
      <c r="H227" s="296"/>
      <c r="I227" s="296"/>
      <c r="J227" s="296"/>
      <c r="K227" s="296"/>
      <c r="L227" s="296"/>
    </row>
    <row r="228" spans="3:12" ht="15">
      <c r="C228" s="150"/>
      <c r="E228" s="296"/>
      <c r="F228" s="296"/>
      <c r="G228" s="296"/>
      <c r="H228" s="296"/>
      <c r="I228" s="296"/>
      <c r="J228" s="296"/>
      <c r="K228" s="296"/>
      <c r="L228" s="296"/>
    </row>
    <row r="229" spans="3:12" ht="15">
      <c r="C229" s="150"/>
      <c r="E229" s="296"/>
      <c r="F229" s="296"/>
      <c r="G229" s="296"/>
      <c r="H229" s="296"/>
      <c r="I229" s="296"/>
      <c r="J229" s="296"/>
      <c r="K229" s="296"/>
      <c r="L229" s="296"/>
    </row>
    <row r="230" spans="3:12" ht="15">
      <c r="C230" s="150"/>
      <c r="E230" s="296"/>
      <c r="F230" s="296"/>
      <c r="G230" s="296"/>
      <c r="H230" s="296"/>
      <c r="I230" s="296"/>
      <c r="J230" s="296"/>
      <c r="K230" s="296"/>
      <c r="L230" s="296"/>
    </row>
    <row r="231" spans="3:12" ht="15">
      <c r="C231" s="150"/>
      <c r="E231" s="296"/>
      <c r="F231" s="296"/>
      <c r="G231" s="296"/>
      <c r="H231" s="296"/>
      <c r="I231" s="296"/>
      <c r="J231" s="296"/>
      <c r="K231" s="296"/>
      <c r="L231" s="296"/>
    </row>
    <row r="232" spans="3:12" ht="15">
      <c r="C232" s="150"/>
      <c r="E232" s="296"/>
      <c r="F232" s="296"/>
      <c r="G232" s="296"/>
      <c r="H232" s="296"/>
      <c r="I232" s="296"/>
      <c r="J232" s="296"/>
      <c r="K232" s="296"/>
      <c r="L232" s="296"/>
    </row>
    <row r="233" spans="3:12" ht="15">
      <c r="C233" s="150"/>
      <c r="E233" s="296"/>
      <c r="F233" s="296"/>
      <c r="G233" s="296"/>
      <c r="H233" s="296"/>
      <c r="I233" s="296"/>
      <c r="J233" s="296"/>
      <c r="K233" s="296"/>
      <c r="L233" s="296"/>
    </row>
    <row r="234" spans="3:12" ht="15">
      <c r="C234" s="150"/>
      <c r="E234" s="296"/>
      <c r="F234" s="296"/>
      <c r="G234" s="296"/>
      <c r="H234" s="296"/>
      <c r="I234" s="296"/>
      <c r="J234" s="296"/>
      <c r="K234" s="296"/>
      <c r="L234" s="296"/>
    </row>
    <row r="235" spans="3:12" ht="15">
      <c r="C235" s="150"/>
      <c r="E235" s="296"/>
      <c r="F235" s="296"/>
      <c r="G235" s="296"/>
      <c r="H235" s="296"/>
      <c r="I235" s="296"/>
      <c r="J235" s="296"/>
      <c r="K235" s="296"/>
      <c r="L235" s="296"/>
    </row>
    <row r="236" spans="3:12" ht="15">
      <c r="C236" s="150"/>
      <c r="E236" s="296"/>
      <c r="F236" s="296"/>
      <c r="G236" s="296"/>
      <c r="H236" s="296"/>
      <c r="I236" s="296"/>
      <c r="J236" s="296"/>
      <c r="K236" s="296"/>
      <c r="L236" s="296"/>
    </row>
    <row r="237" spans="3:12" ht="15">
      <c r="C237" s="150"/>
      <c r="E237" s="296"/>
      <c r="F237" s="296"/>
      <c r="G237" s="296"/>
      <c r="H237" s="296"/>
      <c r="I237" s="296"/>
      <c r="J237" s="296"/>
      <c r="K237" s="296"/>
      <c r="L237" s="296"/>
    </row>
    <row r="238" spans="3:12" ht="15">
      <c r="C238" s="150"/>
      <c r="E238" s="296"/>
      <c r="F238" s="296"/>
      <c r="G238" s="296"/>
      <c r="H238" s="296"/>
      <c r="I238" s="296"/>
      <c r="J238" s="296"/>
      <c r="K238" s="296"/>
      <c r="L238" s="296"/>
    </row>
    <row r="239" spans="3:12" ht="15">
      <c r="C239" s="150"/>
      <c r="E239" s="296"/>
      <c r="F239" s="296"/>
      <c r="G239" s="296"/>
      <c r="H239" s="296"/>
      <c r="I239" s="296"/>
      <c r="J239" s="296"/>
      <c r="K239" s="296"/>
      <c r="L239" s="296"/>
    </row>
    <row r="240" spans="3:12" ht="15">
      <c r="C240" s="150"/>
      <c r="E240" s="296"/>
      <c r="F240" s="296"/>
      <c r="G240" s="296"/>
      <c r="H240" s="296"/>
      <c r="I240" s="296"/>
      <c r="J240" s="296"/>
      <c r="K240" s="296"/>
      <c r="L240" s="296"/>
    </row>
    <row r="241" spans="3:12" ht="15">
      <c r="C241" s="150"/>
      <c r="E241" s="296"/>
      <c r="F241" s="296"/>
      <c r="G241" s="296"/>
      <c r="H241" s="296"/>
      <c r="I241" s="296"/>
      <c r="J241" s="296"/>
      <c r="K241" s="296"/>
      <c r="L241" s="296"/>
    </row>
    <row r="242" spans="3:12" ht="15">
      <c r="C242" s="150"/>
      <c r="E242" s="296"/>
      <c r="F242" s="296"/>
      <c r="G242" s="296"/>
      <c r="H242" s="296"/>
      <c r="I242" s="296"/>
      <c r="J242" s="296"/>
      <c r="K242" s="296"/>
      <c r="L242" s="296"/>
    </row>
    <row r="243" spans="3:12" ht="15">
      <c r="C243" s="150"/>
      <c r="E243" s="296"/>
      <c r="F243" s="296"/>
      <c r="G243" s="296"/>
      <c r="H243" s="296"/>
      <c r="I243" s="296"/>
      <c r="J243" s="296"/>
      <c r="K243" s="296"/>
      <c r="L243" s="296"/>
    </row>
    <row r="244" spans="3:12" ht="15">
      <c r="C244" s="150"/>
      <c r="E244" s="296"/>
      <c r="F244" s="296"/>
      <c r="G244" s="296"/>
      <c r="H244" s="296"/>
      <c r="I244" s="296"/>
      <c r="J244" s="296"/>
      <c r="K244" s="296"/>
      <c r="L244" s="296"/>
    </row>
    <row r="245" spans="3:12" ht="15">
      <c r="C245" s="150"/>
      <c r="E245" s="296"/>
      <c r="F245" s="296"/>
      <c r="G245" s="296"/>
      <c r="H245" s="296"/>
      <c r="I245" s="296"/>
      <c r="J245" s="296"/>
      <c r="K245" s="296"/>
      <c r="L245" s="296"/>
    </row>
    <row r="246" spans="3:12" ht="15">
      <c r="C246" s="150"/>
      <c r="E246" s="296"/>
      <c r="F246" s="296"/>
      <c r="G246" s="296"/>
      <c r="H246" s="296"/>
      <c r="I246" s="296"/>
      <c r="J246" s="296"/>
      <c r="K246" s="296"/>
      <c r="L246" s="296"/>
    </row>
    <row r="247" spans="3:12" ht="15">
      <c r="C247" s="150"/>
      <c r="E247" s="296"/>
      <c r="F247" s="296"/>
      <c r="G247" s="296"/>
      <c r="H247" s="296"/>
      <c r="I247" s="296"/>
      <c r="J247" s="296"/>
      <c r="K247" s="296"/>
      <c r="L247" s="296"/>
    </row>
    <row r="248" spans="3:12" ht="15">
      <c r="C248" s="150"/>
      <c r="E248" s="296"/>
      <c r="F248" s="296"/>
      <c r="G248" s="296"/>
      <c r="H248" s="296"/>
      <c r="I248" s="296"/>
      <c r="J248" s="296"/>
      <c r="K248" s="296"/>
      <c r="L248" s="296"/>
    </row>
    <row r="249" spans="3:12" ht="15">
      <c r="C249" s="150"/>
      <c r="E249" s="296"/>
      <c r="F249" s="296"/>
      <c r="G249" s="296"/>
      <c r="H249" s="296"/>
      <c r="I249" s="296"/>
      <c r="J249" s="296"/>
      <c r="K249" s="296"/>
      <c r="L249" s="296"/>
    </row>
    <row r="250" spans="3:12" ht="15">
      <c r="C250" s="150"/>
      <c r="E250" s="296"/>
      <c r="F250" s="296"/>
      <c r="G250" s="296"/>
      <c r="H250" s="296"/>
      <c r="I250" s="296"/>
      <c r="J250" s="296"/>
      <c r="K250" s="296"/>
      <c r="L250" s="296"/>
    </row>
    <row r="251" spans="3:12" ht="15">
      <c r="C251" s="150"/>
      <c r="E251" s="296"/>
      <c r="F251" s="296"/>
      <c r="G251" s="296"/>
      <c r="H251" s="296"/>
      <c r="I251" s="296"/>
      <c r="J251" s="296"/>
      <c r="K251" s="296"/>
      <c r="L251" s="296"/>
    </row>
    <row r="252" spans="3:12" ht="15">
      <c r="C252" s="150"/>
      <c r="E252" s="296"/>
      <c r="F252" s="296"/>
      <c r="G252" s="296"/>
      <c r="H252" s="296"/>
      <c r="I252" s="296"/>
      <c r="J252" s="296"/>
      <c r="K252" s="296"/>
      <c r="L252" s="296"/>
    </row>
    <row r="253" spans="3:12" ht="15">
      <c r="C253" s="150"/>
      <c r="E253" s="296"/>
      <c r="F253" s="296"/>
      <c r="G253" s="296"/>
      <c r="H253" s="296"/>
      <c r="I253" s="296"/>
      <c r="J253" s="296"/>
      <c r="K253" s="296"/>
      <c r="L253" s="296"/>
    </row>
    <row r="254" spans="3:12" ht="15">
      <c r="C254" s="150"/>
      <c r="E254" s="296"/>
      <c r="F254" s="296"/>
      <c r="G254" s="296"/>
      <c r="H254" s="296"/>
      <c r="I254" s="296"/>
      <c r="J254" s="296"/>
      <c r="K254" s="296"/>
      <c r="L254" s="296"/>
    </row>
    <row r="255" spans="3:12" ht="15">
      <c r="C255" s="150"/>
      <c r="E255" s="296"/>
      <c r="F255" s="296"/>
      <c r="G255" s="296"/>
      <c r="H255" s="296"/>
      <c r="I255" s="296"/>
      <c r="J255" s="296"/>
      <c r="K255" s="296"/>
      <c r="L255" s="296"/>
    </row>
    <row r="256" spans="3:12" ht="15">
      <c r="C256" s="150"/>
      <c r="E256" s="296"/>
      <c r="F256" s="296"/>
      <c r="G256" s="296"/>
      <c r="H256" s="296"/>
      <c r="I256" s="296"/>
      <c r="J256" s="296"/>
      <c r="K256" s="296"/>
      <c r="L256" s="296"/>
    </row>
    <row r="257" spans="3:12" ht="15">
      <c r="C257" s="150"/>
      <c r="E257" s="296"/>
      <c r="F257" s="296"/>
      <c r="G257" s="296"/>
      <c r="H257" s="296"/>
      <c r="I257" s="296"/>
      <c r="J257" s="296"/>
      <c r="K257" s="296"/>
      <c r="L257" s="296"/>
    </row>
    <row r="258" spans="3:12" ht="15">
      <c r="C258" s="150"/>
      <c r="E258" s="296"/>
      <c r="F258" s="296"/>
      <c r="G258" s="296"/>
      <c r="H258" s="296"/>
      <c r="I258" s="296"/>
      <c r="J258" s="296"/>
      <c r="K258" s="296"/>
      <c r="L258" s="296"/>
    </row>
    <row r="259" spans="3:12" ht="15">
      <c r="C259" s="150"/>
      <c r="E259" s="296"/>
      <c r="F259" s="296"/>
      <c r="G259" s="296"/>
      <c r="H259" s="296"/>
      <c r="I259" s="296"/>
      <c r="J259" s="296"/>
      <c r="K259" s="296"/>
      <c r="L259" s="296"/>
    </row>
    <row r="260" spans="3:12" ht="15">
      <c r="C260" s="150"/>
      <c r="E260" s="296"/>
      <c r="F260" s="296"/>
      <c r="G260" s="296"/>
      <c r="H260" s="296"/>
      <c r="I260" s="296"/>
      <c r="J260" s="296"/>
      <c r="K260" s="296"/>
      <c r="L260" s="296"/>
    </row>
    <row r="261" spans="3:12" ht="15">
      <c r="C261" s="150"/>
      <c r="E261" s="296"/>
      <c r="F261" s="296"/>
      <c r="G261" s="296"/>
      <c r="H261" s="296"/>
      <c r="I261" s="296"/>
      <c r="J261" s="296"/>
      <c r="K261" s="296"/>
      <c r="L261" s="296"/>
    </row>
    <row r="262" spans="3:12" ht="15">
      <c r="C262" s="150"/>
      <c r="E262" s="296"/>
      <c r="F262" s="296"/>
      <c r="G262" s="296"/>
      <c r="H262" s="296"/>
      <c r="I262" s="296"/>
      <c r="J262" s="296"/>
      <c r="K262" s="296"/>
      <c r="L262" s="296"/>
    </row>
    <row r="263" spans="3:12" ht="15">
      <c r="C263" s="150"/>
      <c r="E263" s="296"/>
      <c r="F263" s="296"/>
      <c r="G263" s="296"/>
      <c r="H263" s="296"/>
      <c r="I263" s="296"/>
      <c r="J263" s="296"/>
      <c r="K263" s="296"/>
      <c r="L263" s="296"/>
    </row>
    <row r="264" spans="3:12" ht="15">
      <c r="C264" s="150"/>
      <c r="E264" s="296"/>
      <c r="F264" s="296"/>
      <c r="G264" s="296"/>
      <c r="H264" s="296"/>
      <c r="I264" s="296"/>
      <c r="J264" s="296"/>
      <c r="K264" s="296"/>
      <c r="L264" s="296"/>
    </row>
    <row r="265" spans="3:12" ht="15">
      <c r="C265" s="150"/>
      <c r="E265" s="296"/>
      <c r="F265" s="296"/>
      <c r="G265" s="296"/>
      <c r="H265" s="296"/>
      <c r="I265" s="296"/>
      <c r="J265" s="296"/>
      <c r="K265" s="296"/>
      <c r="L265" s="296"/>
    </row>
    <row r="266" spans="3:12" ht="15">
      <c r="C266" s="150"/>
      <c r="E266" s="296"/>
      <c r="F266" s="296"/>
      <c r="G266" s="296"/>
      <c r="H266" s="296"/>
      <c r="I266" s="296"/>
      <c r="J266" s="296"/>
      <c r="K266" s="296"/>
      <c r="L266" s="296"/>
    </row>
    <row r="267" spans="3:12" ht="15">
      <c r="C267" s="150"/>
      <c r="E267" s="296"/>
      <c r="F267" s="296"/>
      <c r="G267" s="296"/>
      <c r="H267" s="296"/>
      <c r="I267" s="296"/>
      <c r="J267" s="296"/>
      <c r="K267" s="296"/>
      <c r="L267" s="296"/>
    </row>
    <row r="268" spans="3:12" ht="15">
      <c r="C268" s="150"/>
      <c r="E268" s="296"/>
      <c r="F268" s="296"/>
      <c r="G268" s="296"/>
      <c r="H268" s="296"/>
      <c r="I268" s="296"/>
      <c r="J268" s="296"/>
      <c r="K268" s="296"/>
      <c r="L268" s="296"/>
    </row>
    <row r="269" spans="3:12" ht="15">
      <c r="C269" s="150"/>
      <c r="E269" s="296"/>
      <c r="F269" s="296"/>
      <c r="G269" s="296"/>
      <c r="H269" s="296"/>
      <c r="I269" s="296"/>
      <c r="J269" s="296"/>
      <c r="K269" s="296"/>
      <c r="L269" s="296"/>
    </row>
    <row r="270" spans="3:12" ht="15">
      <c r="C270" s="150"/>
      <c r="E270" s="296"/>
      <c r="F270" s="296"/>
      <c r="G270" s="296"/>
      <c r="H270" s="296"/>
      <c r="I270" s="296"/>
      <c r="J270" s="296"/>
      <c r="K270" s="296"/>
      <c r="L270" s="296"/>
    </row>
    <row r="271" spans="3:12" ht="15">
      <c r="C271" s="150"/>
      <c r="E271" s="296"/>
      <c r="F271" s="296"/>
      <c r="G271" s="296"/>
      <c r="H271" s="296"/>
      <c r="I271" s="296"/>
      <c r="J271" s="296"/>
      <c r="K271" s="296"/>
      <c r="L271" s="296"/>
    </row>
    <row r="272" spans="3:12" ht="15">
      <c r="C272" s="150"/>
      <c r="E272" s="296"/>
      <c r="F272" s="296"/>
      <c r="G272" s="296"/>
      <c r="H272" s="296"/>
      <c r="I272" s="296"/>
      <c r="J272" s="296"/>
      <c r="K272" s="296"/>
      <c r="L272" s="296"/>
    </row>
    <row r="273" spans="3:12" ht="15">
      <c r="C273" s="150"/>
      <c r="E273" s="296"/>
      <c r="F273" s="296"/>
      <c r="G273" s="296"/>
      <c r="H273" s="296"/>
      <c r="I273" s="296"/>
      <c r="J273" s="296"/>
      <c r="K273" s="296"/>
      <c r="L273" s="296"/>
    </row>
    <row r="274" spans="3:12" ht="15">
      <c r="C274" s="150"/>
      <c r="E274" s="296"/>
      <c r="F274" s="296"/>
      <c r="G274" s="296"/>
      <c r="H274" s="296"/>
      <c r="I274" s="296"/>
      <c r="J274" s="296"/>
      <c r="K274" s="296"/>
      <c r="L274" s="296"/>
    </row>
    <row r="275" spans="3:12" ht="15">
      <c r="C275" s="150"/>
      <c r="E275" s="296"/>
      <c r="F275" s="296"/>
      <c r="G275" s="296"/>
      <c r="H275" s="296"/>
      <c r="I275" s="296"/>
      <c r="J275" s="296"/>
      <c r="K275" s="296"/>
      <c r="L275" s="296"/>
    </row>
    <row r="276" spans="3:12" ht="15">
      <c r="C276" s="150"/>
      <c r="E276" s="296"/>
      <c r="F276" s="296"/>
      <c r="G276" s="296"/>
      <c r="H276" s="296"/>
      <c r="I276" s="296"/>
      <c r="J276" s="296"/>
      <c r="K276" s="296"/>
      <c r="L276" s="296"/>
    </row>
    <row r="277" spans="3:12" ht="15">
      <c r="C277" s="150"/>
      <c r="E277" s="296"/>
      <c r="F277" s="296"/>
      <c r="G277" s="296"/>
      <c r="H277" s="296"/>
      <c r="I277" s="296"/>
      <c r="J277" s="296"/>
      <c r="K277" s="296"/>
      <c r="L277" s="296"/>
    </row>
    <row r="278" spans="3:12" ht="15">
      <c r="C278" s="150"/>
      <c r="E278" s="296"/>
      <c r="F278" s="296"/>
      <c r="G278" s="296"/>
      <c r="H278" s="296"/>
      <c r="I278" s="296"/>
      <c r="J278" s="296"/>
      <c r="K278" s="296"/>
      <c r="L278" s="296"/>
    </row>
    <row r="279" spans="3:12" ht="15">
      <c r="C279" s="150"/>
      <c r="E279" s="296"/>
      <c r="F279" s="296"/>
      <c r="G279" s="296"/>
      <c r="H279" s="296"/>
      <c r="I279" s="296"/>
      <c r="J279" s="296"/>
      <c r="K279" s="296"/>
      <c r="L279" s="296"/>
    </row>
    <row r="280" spans="3:12" ht="15">
      <c r="C280" s="150"/>
      <c r="E280" s="296"/>
      <c r="F280" s="296"/>
      <c r="G280" s="296"/>
      <c r="H280" s="296"/>
      <c r="I280" s="296"/>
      <c r="J280" s="296"/>
      <c r="K280" s="296"/>
      <c r="L280" s="296"/>
    </row>
    <row r="281" spans="3:12" ht="15">
      <c r="C281" s="150"/>
      <c r="E281" s="296"/>
      <c r="F281" s="296"/>
      <c r="G281" s="296"/>
      <c r="H281" s="296"/>
      <c r="I281" s="296"/>
      <c r="J281" s="296"/>
      <c r="K281" s="296"/>
      <c r="L281" s="296"/>
    </row>
    <row r="282" spans="3:12" ht="15">
      <c r="C282" s="150"/>
      <c r="E282" s="296"/>
      <c r="F282" s="296"/>
      <c r="G282" s="296"/>
      <c r="H282" s="296"/>
      <c r="I282" s="296"/>
      <c r="J282" s="296"/>
      <c r="K282" s="296"/>
      <c r="L282" s="296"/>
    </row>
    <row r="283" spans="3:12" ht="15">
      <c r="C283" s="150"/>
      <c r="E283" s="296"/>
      <c r="F283" s="296"/>
      <c r="G283" s="296"/>
      <c r="H283" s="296"/>
      <c r="I283" s="296"/>
      <c r="J283" s="296"/>
      <c r="K283" s="296"/>
      <c r="L283" s="296"/>
    </row>
    <row r="284" spans="3:12" ht="15">
      <c r="C284" s="150"/>
      <c r="E284" s="296"/>
      <c r="F284" s="296"/>
      <c r="G284" s="296"/>
      <c r="H284" s="296"/>
      <c r="I284" s="296"/>
      <c r="J284" s="296"/>
      <c r="K284" s="296"/>
      <c r="L284" s="296"/>
    </row>
    <row r="285" spans="3:12" ht="15">
      <c r="C285" s="150"/>
      <c r="E285" s="296"/>
      <c r="F285" s="296"/>
      <c r="G285" s="296"/>
      <c r="H285" s="296"/>
      <c r="I285" s="296"/>
      <c r="J285" s="296"/>
      <c r="K285" s="296"/>
      <c r="L285" s="296"/>
    </row>
    <row r="286" spans="3:12" ht="15">
      <c r="C286" s="150"/>
      <c r="E286" s="296"/>
      <c r="F286" s="296"/>
      <c r="G286" s="296"/>
      <c r="H286" s="296"/>
      <c r="I286" s="296"/>
      <c r="J286" s="296"/>
      <c r="K286" s="296"/>
      <c r="L286" s="296"/>
    </row>
    <row r="287" spans="3:12" ht="15">
      <c r="C287" s="150"/>
      <c r="E287" s="296"/>
      <c r="F287" s="296"/>
      <c r="G287" s="296"/>
      <c r="H287" s="296"/>
      <c r="I287" s="296"/>
      <c r="J287" s="296"/>
      <c r="K287" s="296"/>
      <c r="L287" s="296"/>
    </row>
    <row r="288" spans="3:12" ht="15">
      <c r="C288" s="150"/>
      <c r="E288" s="296"/>
      <c r="F288" s="296"/>
      <c r="G288" s="296"/>
      <c r="H288" s="296"/>
      <c r="I288" s="296"/>
      <c r="J288" s="296"/>
      <c r="K288" s="296"/>
      <c r="L288" s="296"/>
    </row>
    <row r="289" spans="3:12" ht="15">
      <c r="C289" s="150"/>
      <c r="E289" s="296"/>
      <c r="F289" s="296"/>
      <c r="G289" s="296"/>
      <c r="H289" s="296"/>
      <c r="I289" s="296"/>
      <c r="J289" s="296"/>
      <c r="K289" s="296"/>
      <c r="L289" s="296"/>
    </row>
    <row r="290" spans="3:12" ht="15">
      <c r="C290" s="150"/>
      <c r="E290" s="296"/>
      <c r="F290" s="296"/>
      <c r="G290" s="296"/>
      <c r="H290" s="296"/>
      <c r="I290" s="296"/>
      <c r="J290" s="296"/>
      <c r="K290" s="296"/>
      <c r="L290" s="296"/>
    </row>
    <row r="291" spans="3:12" ht="15">
      <c r="C291" s="150"/>
      <c r="E291" s="296"/>
      <c r="F291" s="296"/>
      <c r="G291" s="296"/>
      <c r="H291" s="296"/>
      <c r="I291" s="296"/>
      <c r="J291" s="296"/>
      <c r="K291" s="296"/>
      <c r="L291" s="296"/>
    </row>
    <row r="292" spans="3:12" ht="15">
      <c r="C292" s="150"/>
      <c r="E292" s="296"/>
      <c r="F292" s="296"/>
      <c r="G292" s="296"/>
      <c r="H292" s="296"/>
      <c r="I292" s="296"/>
      <c r="J292" s="296"/>
      <c r="K292" s="296"/>
      <c r="L292" s="296"/>
    </row>
    <row r="293" spans="3:12" ht="15">
      <c r="C293" s="150"/>
      <c r="E293" s="296"/>
      <c r="F293" s="296"/>
      <c r="G293" s="296"/>
      <c r="H293" s="296"/>
      <c r="I293" s="296"/>
      <c r="J293" s="296"/>
      <c r="K293" s="296"/>
      <c r="L293" s="296"/>
    </row>
    <row r="294" spans="3:12" ht="15">
      <c r="C294" s="150"/>
      <c r="E294" s="296"/>
      <c r="F294" s="296"/>
      <c r="G294" s="296"/>
      <c r="H294" s="296"/>
      <c r="I294" s="296"/>
      <c r="J294" s="296"/>
      <c r="K294" s="296"/>
      <c r="L294" s="296"/>
    </row>
    <row r="295" spans="3:12" ht="15">
      <c r="C295" s="150"/>
      <c r="E295" s="296"/>
      <c r="F295" s="296"/>
      <c r="G295" s="296"/>
      <c r="H295" s="296"/>
      <c r="I295" s="296"/>
      <c r="J295" s="296"/>
      <c r="K295" s="296"/>
      <c r="L295" s="296"/>
    </row>
    <row r="296" spans="3:12" ht="15">
      <c r="C296" s="150"/>
      <c r="E296" s="296"/>
      <c r="F296" s="296"/>
      <c r="G296" s="296"/>
      <c r="H296" s="296"/>
      <c r="I296" s="296"/>
      <c r="J296" s="296"/>
      <c r="K296" s="296"/>
      <c r="L296" s="296"/>
    </row>
    <row r="297" spans="3:12" ht="15">
      <c r="C297" s="150"/>
      <c r="E297" s="296"/>
      <c r="F297" s="296"/>
      <c r="G297" s="296"/>
      <c r="H297" s="296"/>
      <c r="I297" s="296"/>
      <c r="J297" s="296"/>
      <c r="K297" s="296"/>
      <c r="L297" s="296"/>
    </row>
    <row r="298" spans="3:12" ht="15">
      <c r="C298" s="150"/>
      <c r="E298" s="296"/>
      <c r="F298" s="296"/>
      <c r="G298" s="296"/>
      <c r="H298" s="296"/>
      <c r="I298" s="296"/>
      <c r="J298" s="296"/>
      <c r="K298" s="296"/>
      <c r="L298" s="296"/>
    </row>
    <row r="299" spans="3:12" ht="15">
      <c r="C299" s="150"/>
      <c r="E299" s="296"/>
      <c r="F299" s="296"/>
      <c r="G299" s="296"/>
      <c r="H299" s="296"/>
      <c r="I299" s="296"/>
      <c r="J299" s="296"/>
      <c r="K299" s="296"/>
      <c r="L299" s="296"/>
    </row>
    <row r="300" spans="3:12" ht="15">
      <c r="C300" s="150"/>
      <c r="E300" s="296"/>
      <c r="F300" s="296"/>
      <c r="G300" s="296"/>
      <c r="H300" s="296"/>
      <c r="I300" s="296"/>
      <c r="J300" s="296"/>
      <c r="K300" s="296"/>
      <c r="L300" s="296"/>
    </row>
    <row r="301" spans="3:12" ht="15">
      <c r="C301" s="150"/>
      <c r="E301" s="296"/>
      <c r="F301" s="296"/>
      <c r="G301" s="296"/>
      <c r="H301" s="296"/>
      <c r="I301" s="296"/>
      <c r="J301" s="296"/>
      <c r="K301" s="296"/>
      <c r="L301" s="296"/>
    </row>
    <row r="302" spans="3:12" ht="15">
      <c r="C302" s="150"/>
      <c r="E302" s="296"/>
      <c r="F302" s="296"/>
      <c r="G302" s="296"/>
      <c r="H302" s="296"/>
      <c r="I302" s="296"/>
      <c r="J302" s="296"/>
      <c r="K302" s="296"/>
      <c r="L302" s="296"/>
    </row>
    <row r="303" spans="3:12" ht="15">
      <c r="C303" s="150"/>
      <c r="E303" s="296"/>
      <c r="F303" s="296"/>
      <c r="G303" s="296"/>
      <c r="H303" s="296"/>
      <c r="I303" s="296"/>
      <c r="J303" s="296"/>
      <c r="K303" s="296"/>
      <c r="L303" s="296"/>
    </row>
    <row r="304" spans="3:12" ht="15">
      <c r="C304" s="150"/>
      <c r="E304" s="296"/>
      <c r="F304" s="296"/>
      <c r="G304" s="296"/>
      <c r="H304" s="296"/>
      <c r="I304" s="296"/>
      <c r="J304" s="296"/>
      <c r="K304" s="296"/>
      <c r="L304" s="296"/>
    </row>
    <row r="305" spans="3:12" ht="15">
      <c r="C305" s="150"/>
      <c r="E305" s="296"/>
      <c r="F305" s="296"/>
      <c r="G305" s="296"/>
      <c r="H305" s="296"/>
      <c r="I305" s="296"/>
      <c r="J305" s="296"/>
      <c r="K305" s="296"/>
      <c r="L305" s="296"/>
    </row>
    <row r="306" spans="3:12" ht="15">
      <c r="C306" s="150"/>
      <c r="L306" s="296"/>
    </row>
    <row r="307" spans="3:12" ht="15">
      <c r="C307" s="150"/>
      <c r="L307" s="296"/>
    </row>
    <row r="308" spans="3:12" ht="15">
      <c r="C308" s="150"/>
      <c r="L308" s="296"/>
    </row>
    <row r="309" spans="3:12" ht="15">
      <c r="C309" s="150"/>
      <c r="L309" s="296"/>
    </row>
    <row r="310" spans="3:12" ht="15">
      <c r="C310" s="150"/>
      <c r="L310" s="296"/>
    </row>
    <row r="311" spans="3:12" ht="15">
      <c r="C311" s="150"/>
      <c r="L311" s="296"/>
    </row>
    <row r="312" spans="3:12" ht="15">
      <c r="C312" s="150"/>
      <c r="L312" s="296"/>
    </row>
    <row r="313" spans="3:12" ht="15">
      <c r="C313" s="150"/>
      <c r="L313" s="296"/>
    </row>
    <row r="314" spans="3:12" ht="15">
      <c r="C314" s="150"/>
      <c r="L314" s="296"/>
    </row>
    <row r="315" spans="3:12" ht="15">
      <c r="C315" s="150"/>
      <c r="L315" s="296"/>
    </row>
    <row r="316" spans="3:12" ht="15">
      <c r="C316" s="150"/>
      <c r="L316" s="296"/>
    </row>
    <row r="317" spans="3:12" ht="15">
      <c r="C317" s="150"/>
      <c r="L317" s="296"/>
    </row>
    <row r="318" spans="3:12" ht="15">
      <c r="C318" s="150"/>
      <c r="L318" s="296"/>
    </row>
    <row r="319" spans="3:12" ht="15">
      <c r="C319" s="150"/>
      <c r="L319" s="296"/>
    </row>
    <row r="320" spans="3:12" ht="15">
      <c r="C320" s="150"/>
      <c r="L320" s="296"/>
    </row>
    <row r="321" spans="3:12" ht="15">
      <c r="C321" s="150"/>
      <c r="L321" s="296"/>
    </row>
    <row r="322" spans="3:12" ht="15">
      <c r="C322" s="150"/>
      <c r="L322" s="296"/>
    </row>
    <row r="323" spans="3:12" ht="15">
      <c r="C323" s="150"/>
      <c r="L323" s="296"/>
    </row>
    <row r="324" spans="3:12" ht="15">
      <c r="C324" s="150"/>
      <c r="L324" s="296"/>
    </row>
    <row r="325" spans="3:12" ht="15">
      <c r="C325" s="150"/>
      <c r="L325" s="296"/>
    </row>
    <row r="326" spans="3:12" ht="15">
      <c r="C326" s="150"/>
      <c r="L326" s="296"/>
    </row>
    <row r="327" spans="3:12" ht="15">
      <c r="C327" s="150"/>
      <c r="L327" s="296"/>
    </row>
    <row r="328" spans="3:12" ht="15">
      <c r="C328" s="150"/>
      <c r="L328" s="296"/>
    </row>
    <row r="329" spans="3:12" ht="15">
      <c r="C329" s="150"/>
      <c r="L329" s="296"/>
    </row>
    <row r="330" spans="3:12" ht="15">
      <c r="C330" s="150"/>
      <c r="L330" s="296"/>
    </row>
    <row r="331" spans="3:12" ht="15">
      <c r="C331" s="150"/>
      <c r="L331" s="296"/>
    </row>
    <row r="332" spans="3:12" ht="15">
      <c r="C332" s="150"/>
      <c r="L332" s="296"/>
    </row>
    <row r="333" spans="3:12" ht="15">
      <c r="C333" s="150"/>
      <c r="L333" s="296"/>
    </row>
    <row r="334" spans="3:12" ht="15">
      <c r="C334" s="150"/>
      <c r="L334" s="296"/>
    </row>
    <row r="335" spans="3:12" ht="15">
      <c r="C335" s="150"/>
      <c r="L335" s="296"/>
    </row>
    <row r="336" spans="3:12" ht="15">
      <c r="C336" s="150"/>
      <c r="L336" s="296"/>
    </row>
    <row r="337" spans="3:12" ht="15">
      <c r="C337" s="150"/>
      <c r="L337" s="296"/>
    </row>
    <row r="338" spans="3:12" ht="15">
      <c r="C338" s="150"/>
      <c r="L338" s="296"/>
    </row>
    <row r="339" spans="3:12" ht="15">
      <c r="C339" s="150"/>
      <c r="L339" s="296"/>
    </row>
    <row r="340" spans="3:12" ht="15">
      <c r="C340" s="150"/>
      <c r="L340" s="296"/>
    </row>
    <row r="341" spans="3:12" ht="15">
      <c r="C341" s="150"/>
      <c r="L341" s="296"/>
    </row>
    <row r="342" spans="3:12" ht="15">
      <c r="C342" s="150"/>
      <c r="L342" s="296"/>
    </row>
    <row r="343" spans="3:12" ht="15">
      <c r="C343" s="150"/>
      <c r="L343" s="296"/>
    </row>
    <row r="344" spans="3:12" ht="15">
      <c r="C344" s="150"/>
      <c r="L344" s="296"/>
    </row>
    <row r="345" spans="3:12" ht="15">
      <c r="C345" s="150"/>
      <c r="L345" s="296"/>
    </row>
    <row r="346" spans="3:12" ht="15">
      <c r="C346" s="150"/>
      <c r="L346" s="296"/>
    </row>
    <row r="347" spans="3:12" ht="15">
      <c r="C347" s="150"/>
      <c r="L347" s="296"/>
    </row>
    <row r="348" spans="3:12" ht="15">
      <c r="C348" s="150"/>
      <c r="L348" s="296"/>
    </row>
    <row r="349" spans="3:12" ht="15">
      <c r="C349" s="150"/>
      <c r="L349" s="296"/>
    </row>
    <row r="350" spans="3:12" ht="15">
      <c r="C350" s="150"/>
      <c r="L350" s="296"/>
    </row>
    <row r="351" spans="3:12" ht="15">
      <c r="C351" s="150"/>
      <c r="L351" s="296"/>
    </row>
    <row r="352" spans="3:12" ht="15">
      <c r="C352" s="150"/>
      <c r="L352" s="296"/>
    </row>
    <row r="353" spans="3:12" ht="15">
      <c r="C353" s="150"/>
      <c r="L353" s="296"/>
    </row>
    <row r="354" spans="3:12" ht="15">
      <c r="C354" s="150"/>
      <c r="L354" s="296"/>
    </row>
    <row r="355" spans="3:12" ht="15">
      <c r="C355" s="150"/>
      <c r="L355" s="296"/>
    </row>
    <row r="356" spans="3:12" ht="15">
      <c r="C356" s="150"/>
      <c r="L356" s="296"/>
    </row>
    <row r="357" spans="3:12" ht="15">
      <c r="C357" s="150"/>
      <c r="L357" s="296"/>
    </row>
    <row r="358" spans="3:12" ht="15">
      <c r="C358" s="150"/>
      <c r="L358" s="296"/>
    </row>
    <row r="359" spans="3:12" ht="15">
      <c r="C359" s="150"/>
    </row>
    <row r="360" spans="3:12" ht="15">
      <c r="C360" s="150"/>
    </row>
    <row r="361" spans="3:12" ht="15">
      <c r="C361" s="150"/>
    </row>
    <row r="362" spans="3:12" ht="15">
      <c r="C362" s="150"/>
    </row>
    <row r="363" spans="3:12" ht="15">
      <c r="C363" s="150"/>
    </row>
    <row r="364" spans="3:12" ht="15">
      <c r="C364" s="150"/>
    </row>
    <row r="365" spans="3:12" ht="15">
      <c r="C365" s="150"/>
    </row>
    <row r="366" spans="3:12" ht="15">
      <c r="C366" s="150"/>
    </row>
    <row r="367" spans="3:12" ht="15">
      <c r="C367" s="150"/>
    </row>
    <row r="368" spans="3:12" ht="15">
      <c r="C368" s="150"/>
    </row>
    <row r="369" spans="3:3" ht="15">
      <c r="C369" s="150"/>
    </row>
    <row r="370" spans="3:3" ht="15">
      <c r="C370" s="150"/>
    </row>
    <row r="371" spans="3:3" ht="15">
      <c r="C371" s="150"/>
    </row>
    <row r="372" spans="3:3" ht="15">
      <c r="C372" s="150"/>
    </row>
    <row r="373" spans="3:3" ht="15">
      <c r="C373" s="150"/>
    </row>
    <row r="374" spans="3:3" ht="15">
      <c r="C374" s="150"/>
    </row>
    <row r="375" spans="3:3" ht="15">
      <c r="C375" s="150"/>
    </row>
    <row r="376" spans="3:3" ht="15">
      <c r="C376" s="150"/>
    </row>
    <row r="377" spans="3:3" ht="15">
      <c r="C377" s="150"/>
    </row>
    <row r="378" spans="3:3" ht="15">
      <c r="C378" s="150"/>
    </row>
    <row r="379" spans="3:3" ht="15">
      <c r="C379" s="150"/>
    </row>
    <row r="380" spans="3:3" ht="15">
      <c r="C380" s="150"/>
    </row>
    <row r="381" spans="3:3" ht="15">
      <c r="C381" s="150"/>
    </row>
    <row r="382" spans="3:3" ht="15">
      <c r="C382" s="150"/>
    </row>
    <row r="383" spans="3:3" ht="15">
      <c r="C383" s="150"/>
    </row>
    <row r="384" spans="3:3" ht="15">
      <c r="C384" s="150"/>
    </row>
    <row r="385" spans="3:3" ht="15">
      <c r="C385" s="150"/>
    </row>
    <row r="386" spans="3:3" ht="15">
      <c r="C386" s="150"/>
    </row>
    <row r="387" spans="3:3" ht="15">
      <c r="C387" s="150"/>
    </row>
    <row r="388" spans="3:3" ht="15">
      <c r="C388" s="150"/>
    </row>
    <row r="389" spans="3:3" ht="15">
      <c r="C389" s="150"/>
    </row>
    <row r="390" spans="3:3" ht="15">
      <c r="C390" s="150"/>
    </row>
    <row r="391" spans="3:3" ht="15">
      <c r="C391" s="150"/>
    </row>
    <row r="392" spans="3:3" ht="15">
      <c r="C392" s="150"/>
    </row>
    <row r="393" spans="3:3" ht="15">
      <c r="C393" s="150"/>
    </row>
    <row r="394" spans="3:3" ht="15">
      <c r="C394" s="150"/>
    </row>
    <row r="395" spans="3:3" ht="15">
      <c r="C395" s="150"/>
    </row>
    <row r="396" spans="3:3" ht="15">
      <c r="C396" s="150"/>
    </row>
    <row r="397" spans="3:3" ht="15">
      <c r="C397" s="150"/>
    </row>
    <row r="398" spans="3:3" ht="15">
      <c r="C398" s="150"/>
    </row>
    <row r="399" spans="3:3" ht="15">
      <c r="C399" s="150"/>
    </row>
    <row r="400" spans="3:3" ht="15">
      <c r="C400" s="150"/>
    </row>
    <row r="401" spans="3:3" ht="15">
      <c r="C401" s="150"/>
    </row>
    <row r="402" spans="3:3" ht="15">
      <c r="C402" s="150"/>
    </row>
    <row r="403" spans="3:3" ht="15">
      <c r="C403" s="150"/>
    </row>
    <row r="404" spans="3:3" ht="15">
      <c r="C404" s="150"/>
    </row>
    <row r="405" spans="3:3" ht="15">
      <c r="C405" s="150"/>
    </row>
    <row r="406" spans="3:3" ht="15">
      <c r="C406" s="150"/>
    </row>
    <row r="407" spans="3:3" ht="15">
      <c r="C407" s="150"/>
    </row>
    <row r="408" spans="3:3" ht="15">
      <c r="C408" s="150"/>
    </row>
    <row r="409" spans="3:3" ht="15">
      <c r="C409" s="150"/>
    </row>
    <row r="410" spans="3:3" ht="15">
      <c r="C410" s="150"/>
    </row>
    <row r="411" spans="3:3" ht="15">
      <c r="C411" s="150"/>
    </row>
    <row r="412" spans="3:3" ht="15">
      <c r="C412" s="150"/>
    </row>
    <row r="413" spans="3:3" ht="15">
      <c r="C413" s="150"/>
    </row>
    <row r="414" spans="3:3" ht="15">
      <c r="C414" s="150"/>
    </row>
    <row r="415" spans="3:3" ht="15">
      <c r="C415" s="150"/>
    </row>
    <row r="416" spans="3:3" ht="15">
      <c r="C416" s="150"/>
    </row>
    <row r="417" spans="3:3" ht="15">
      <c r="C417" s="150"/>
    </row>
    <row r="418" spans="3:3" ht="15">
      <c r="C418" s="150"/>
    </row>
    <row r="419" spans="3:3" ht="15">
      <c r="C419" s="150"/>
    </row>
    <row r="420" spans="3:3" ht="15">
      <c r="C420" s="150"/>
    </row>
    <row r="421" spans="3:3" ht="15">
      <c r="C421" s="150"/>
    </row>
    <row r="422" spans="3:3" ht="15">
      <c r="C422" s="150"/>
    </row>
    <row r="423" spans="3:3" ht="15">
      <c r="C423" s="150"/>
    </row>
    <row r="424" spans="3:3" ht="15">
      <c r="C424" s="150"/>
    </row>
    <row r="425" spans="3:3" ht="15">
      <c r="C425" s="150"/>
    </row>
    <row r="426" spans="3:3" ht="15">
      <c r="C426" s="150"/>
    </row>
    <row r="427" spans="3:3" ht="15">
      <c r="C427" s="150"/>
    </row>
    <row r="428" spans="3:3" ht="15">
      <c r="C428" s="150"/>
    </row>
    <row r="429" spans="3:3" ht="15">
      <c r="C429" s="150"/>
    </row>
    <row r="430" spans="3:3" ht="15">
      <c r="C430" s="150"/>
    </row>
    <row r="431" spans="3:3" ht="15">
      <c r="C431" s="150"/>
    </row>
    <row r="432" spans="3:3" ht="15">
      <c r="C432" s="150"/>
    </row>
    <row r="433" spans="3:3" ht="15">
      <c r="C433" s="150"/>
    </row>
    <row r="434" spans="3:3" ht="15">
      <c r="C434" s="150"/>
    </row>
    <row r="435" spans="3:3" ht="15">
      <c r="C435" s="150"/>
    </row>
    <row r="436" spans="3:3" ht="15">
      <c r="C436" s="150"/>
    </row>
    <row r="437" spans="3:3" ht="15">
      <c r="C437" s="150"/>
    </row>
    <row r="438" spans="3:3" ht="15">
      <c r="C438" s="150"/>
    </row>
    <row r="439" spans="3:3" ht="15">
      <c r="C439" s="150"/>
    </row>
    <row r="440" spans="3:3" ht="15">
      <c r="C440" s="150"/>
    </row>
    <row r="441" spans="3:3" ht="15">
      <c r="C441" s="150"/>
    </row>
    <row r="442" spans="3:3" ht="15">
      <c r="C442" s="150"/>
    </row>
    <row r="443" spans="3:3" ht="15">
      <c r="C443" s="150"/>
    </row>
    <row r="444" spans="3:3" ht="15">
      <c r="C444" s="150"/>
    </row>
    <row r="445" spans="3:3" ht="15">
      <c r="C445" s="150"/>
    </row>
    <row r="446" spans="3:3" ht="15">
      <c r="C446" s="150"/>
    </row>
    <row r="447" spans="3:3" ht="15">
      <c r="C447" s="150"/>
    </row>
    <row r="448" spans="3:3" ht="15">
      <c r="C448" s="150"/>
    </row>
    <row r="449" spans="3:3" ht="15">
      <c r="C449" s="150"/>
    </row>
    <row r="450" spans="3:3" ht="15">
      <c r="C450" s="150"/>
    </row>
    <row r="451" spans="3:3" ht="15">
      <c r="C451" s="150"/>
    </row>
    <row r="452" spans="3:3" ht="15">
      <c r="C452" s="150"/>
    </row>
    <row r="453" spans="3:3" ht="15">
      <c r="C453" s="150"/>
    </row>
    <row r="454" spans="3:3" ht="15">
      <c r="C454" s="150"/>
    </row>
    <row r="455" spans="3:3" ht="15">
      <c r="C455" s="150"/>
    </row>
    <row r="456" spans="3:3" ht="15">
      <c r="C456" s="150"/>
    </row>
    <row r="457" spans="3:3" ht="15">
      <c r="C457" s="150"/>
    </row>
    <row r="458" spans="3:3" ht="15">
      <c r="C458" s="150"/>
    </row>
    <row r="459" spans="3:3" ht="15">
      <c r="C459" s="150"/>
    </row>
    <row r="460" spans="3:3" ht="15">
      <c r="C460" s="150"/>
    </row>
    <row r="461" spans="3:3" ht="15">
      <c r="C461" s="150"/>
    </row>
    <row r="462" spans="3:3" ht="15">
      <c r="C462" s="150"/>
    </row>
    <row r="463" spans="3:3" ht="15">
      <c r="C463" s="150"/>
    </row>
    <row r="464" spans="3:3" ht="15">
      <c r="C464" s="150"/>
    </row>
    <row r="465" spans="3:3" ht="15">
      <c r="C465" s="150"/>
    </row>
    <row r="466" spans="3:3" ht="15">
      <c r="C466" s="150"/>
    </row>
    <row r="467" spans="3:3" ht="15">
      <c r="C467" s="150"/>
    </row>
    <row r="468" spans="3:3" ht="15">
      <c r="C468" s="150"/>
    </row>
    <row r="469" spans="3:3" ht="15">
      <c r="C469" s="150"/>
    </row>
    <row r="470" spans="3:3" ht="15">
      <c r="C470" s="150"/>
    </row>
    <row r="471" spans="3:3" ht="15">
      <c r="C471" s="150"/>
    </row>
    <row r="472" spans="3:3" ht="15">
      <c r="C472" s="150"/>
    </row>
    <row r="473" spans="3:3" ht="15">
      <c r="C473" s="150"/>
    </row>
    <row r="474" spans="3:3" ht="15">
      <c r="C474" s="150"/>
    </row>
    <row r="475" spans="3:3" ht="15">
      <c r="C475" s="150"/>
    </row>
    <row r="476" spans="3:3" ht="15">
      <c r="C476" s="150"/>
    </row>
    <row r="477" spans="3:3" ht="15">
      <c r="C477" s="150"/>
    </row>
    <row r="478" spans="3:3" ht="15">
      <c r="C478" s="150"/>
    </row>
    <row r="479" spans="3:3" ht="15">
      <c r="C479" s="150"/>
    </row>
    <row r="480" spans="3:3" ht="15">
      <c r="C480" s="150"/>
    </row>
    <row r="481" spans="3:3" ht="15">
      <c r="C481" s="150"/>
    </row>
    <row r="482" spans="3:3" ht="15">
      <c r="C482" s="150"/>
    </row>
    <row r="483" spans="3:3" ht="15">
      <c r="C483" s="150"/>
    </row>
    <row r="484" spans="3:3" ht="15">
      <c r="C484" s="150"/>
    </row>
    <row r="485" spans="3:3" ht="15">
      <c r="C485" s="150"/>
    </row>
    <row r="486" spans="3:3" ht="15">
      <c r="C486" s="150"/>
    </row>
    <row r="487" spans="3:3" ht="15">
      <c r="C487" s="150"/>
    </row>
    <row r="488" spans="3:3" ht="15">
      <c r="C488" s="150"/>
    </row>
    <row r="489" spans="3:3" ht="15">
      <c r="C489" s="150"/>
    </row>
    <row r="490" spans="3:3" ht="15">
      <c r="C490" s="150"/>
    </row>
    <row r="491" spans="3:3" ht="15">
      <c r="C491" s="150"/>
    </row>
    <row r="492" spans="3:3" ht="15">
      <c r="C492" s="150"/>
    </row>
    <row r="493" spans="3:3" ht="15">
      <c r="C493" s="150"/>
    </row>
    <row r="494" spans="3:3" ht="15">
      <c r="C494" s="150"/>
    </row>
    <row r="495" spans="3:3" ht="15">
      <c r="C495" s="150"/>
    </row>
    <row r="496" spans="3:3" ht="15">
      <c r="C496" s="150"/>
    </row>
    <row r="497" spans="3:3" ht="15">
      <c r="C497" s="150"/>
    </row>
    <row r="498" spans="3:3" ht="15">
      <c r="C498" s="150"/>
    </row>
    <row r="499" spans="3:3" ht="15">
      <c r="C499" s="150"/>
    </row>
    <row r="500" spans="3:3" ht="15">
      <c r="C500" s="150"/>
    </row>
    <row r="501" spans="3:3" ht="15">
      <c r="C501" s="150"/>
    </row>
    <row r="502" spans="3:3" ht="15">
      <c r="C502" s="150"/>
    </row>
    <row r="503" spans="3:3" ht="15">
      <c r="C503" s="150"/>
    </row>
    <row r="504" spans="3:3" ht="15">
      <c r="C504" s="150"/>
    </row>
    <row r="505" spans="3:3" ht="15">
      <c r="C505" s="150"/>
    </row>
    <row r="506" spans="3:3" ht="15">
      <c r="C506" s="150"/>
    </row>
    <row r="507" spans="3:3" ht="15">
      <c r="C507" s="150"/>
    </row>
    <row r="508" spans="3:3" ht="15">
      <c r="C508" s="150"/>
    </row>
    <row r="509" spans="3:3" ht="15">
      <c r="C509" s="150"/>
    </row>
    <row r="510" spans="3:3" ht="15">
      <c r="C510" s="150"/>
    </row>
    <row r="511" spans="3:3" ht="15">
      <c r="C511" s="150"/>
    </row>
    <row r="512" spans="3:3" ht="15">
      <c r="C512" s="150"/>
    </row>
    <row r="513" spans="3:3" ht="15">
      <c r="C513" s="150"/>
    </row>
    <row r="514" spans="3:3" ht="15">
      <c r="C514" s="150"/>
    </row>
    <row r="515" spans="3:3" ht="15">
      <c r="C515" s="150"/>
    </row>
    <row r="516" spans="3:3" ht="15">
      <c r="C516" s="150"/>
    </row>
    <row r="517" spans="3:3" ht="15">
      <c r="C517" s="150"/>
    </row>
    <row r="518" spans="3:3" ht="15">
      <c r="C518" s="150"/>
    </row>
    <row r="519" spans="3:3" ht="15">
      <c r="C519" s="150"/>
    </row>
    <row r="520" spans="3:3" ht="15">
      <c r="C520" s="150"/>
    </row>
    <row r="521" spans="3:3" ht="15">
      <c r="C521" s="150"/>
    </row>
    <row r="522" spans="3:3" ht="15">
      <c r="C522" s="150"/>
    </row>
    <row r="523" spans="3:3" ht="15">
      <c r="C523" s="150"/>
    </row>
    <row r="524" spans="3:3" ht="15">
      <c r="C524" s="150"/>
    </row>
    <row r="525" spans="3:3" ht="15">
      <c r="C525" s="150"/>
    </row>
    <row r="526" spans="3:3" ht="15">
      <c r="C526" s="150"/>
    </row>
    <row r="527" spans="3:3" ht="15">
      <c r="C527" s="150"/>
    </row>
    <row r="528" spans="3:3" ht="15">
      <c r="C528" s="150"/>
    </row>
    <row r="529" spans="3:3" ht="15">
      <c r="C529" s="150"/>
    </row>
    <row r="530" spans="3:3" ht="15">
      <c r="C530" s="150"/>
    </row>
    <row r="531" spans="3:3" ht="15">
      <c r="C531" s="150"/>
    </row>
    <row r="532" spans="3:3" ht="15">
      <c r="C532" s="150"/>
    </row>
    <row r="533" spans="3:3" ht="15">
      <c r="C533" s="150"/>
    </row>
    <row r="534" spans="3:3" ht="15">
      <c r="C534" s="150"/>
    </row>
    <row r="535" spans="3:3" ht="15">
      <c r="C535" s="150"/>
    </row>
    <row r="536" spans="3:3" ht="15">
      <c r="C536" s="150"/>
    </row>
    <row r="537" spans="3:3" ht="15">
      <c r="C537" s="150"/>
    </row>
    <row r="538" spans="3:3" ht="15">
      <c r="C538" s="150"/>
    </row>
    <row r="539" spans="3:3" ht="15">
      <c r="C539" s="150"/>
    </row>
    <row r="540" spans="3:3" ht="15">
      <c r="C540" s="150"/>
    </row>
    <row r="541" spans="3:3" ht="15">
      <c r="C541" s="150"/>
    </row>
    <row r="542" spans="3:3" ht="15">
      <c r="C542" s="150"/>
    </row>
    <row r="543" spans="3:3" ht="15">
      <c r="C543" s="150"/>
    </row>
    <row r="544" spans="3:3" ht="15">
      <c r="C544" s="150"/>
    </row>
    <row r="545" spans="3:3" ht="15">
      <c r="C545" s="150"/>
    </row>
    <row r="546" spans="3:3" ht="15">
      <c r="C546" s="150"/>
    </row>
    <row r="547" spans="3:3" ht="15">
      <c r="C547" s="150"/>
    </row>
    <row r="548" spans="3:3" ht="15">
      <c r="C548" s="150"/>
    </row>
    <row r="549" spans="3:3" ht="15">
      <c r="C549" s="150"/>
    </row>
    <row r="550" spans="3:3" ht="15">
      <c r="C550" s="150"/>
    </row>
    <row r="551" spans="3:3" ht="15">
      <c r="C551" s="150"/>
    </row>
    <row r="552" spans="3:3" ht="15">
      <c r="C552" s="150"/>
    </row>
    <row r="553" spans="3:3" ht="15">
      <c r="C553" s="150"/>
    </row>
    <row r="554" spans="3:3" ht="15">
      <c r="C554" s="150"/>
    </row>
    <row r="555" spans="3:3" ht="15">
      <c r="C555" s="150"/>
    </row>
    <row r="556" spans="3:3" ht="15">
      <c r="C556" s="150"/>
    </row>
    <row r="557" spans="3:3" ht="15">
      <c r="C557" s="150"/>
    </row>
    <row r="558" spans="3:3" ht="15">
      <c r="C558" s="150"/>
    </row>
    <row r="559" spans="3:3" ht="15">
      <c r="C559" s="150"/>
    </row>
    <row r="560" spans="3:3" ht="15">
      <c r="C560" s="150"/>
    </row>
    <row r="561" spans="3:3" ht="15">
      <c r="C561" s="150"/>
    </row>
    <row r="562" spans="3:3" ht="15">
      <c r="C562" s="150"/>
    </row>
    <row r="563" spans="3:3" ht="15">
      <c r="C563" s="150"/>
    </row>
    <row r="564" spans="3:3" ht="15">
      <c r="C564" s="150"/>
    </row>
    <row r="565" spans="3:3" ht="15">
      <c r="C565" s="150"/>
    </row>
    <row r="566" spans="3:3" ht="15">
      <c r="C566" s="150"/>
    </row>
    <row r="567" spans="3:3" ht="15">
      <c r="C567" s="150"/>
    </row>
    <row r="568" spans="3:3" ht="15">
      <c r="C568" s="150"/>
    </row>
    <row r="569" spans="3:3" ht="15">
      <c r="C569" s="150"/>
    </row>
    <row r="570" spans="3:3" ht="15">
      <c r="C570" s="150"/>
    </row>
    <row r="571" spans="3:3" ht="15">
      <c r="C571" s="150"/>
    </row>
    <row r="572" spans="3:3" ht="15">
      <c r="C572" s="150"/>
    </row>
    <row r="573" spans="3:3" ht="15">
      <c r="C573" s="150"/>
    </row>
    <row r="574" spans="3:3" ht="15">
      <c r="C574" s="150"/>
    </row>
    <row r="575" spans="3:3" ht="15">
      <c r="C575" s="150"/>
    </row>
    <row r="576" spans="3:3" ht="15">
      <c r="C576" s="150"/>
    </row>
    <row r="577" spans="3:3" ht="15">
      <c r="C577" s="150"/>
    </row>
    <row r="578" spans="3:3" ht="15">
      <c r="C578" s="150"/>
    </row>
    <row r="579" spans="3:3" ht="15">
      <c r="C579" s="150"/>
    </row>
    <row r="580" spans="3:3" ht="15">
      <c r="C580" s="150"/>
    </row>
    <row r="581" spans="3:3" ht="15">
      <c r="C581" s="150"/>
    </row>
    <row r="582" spans="3:3" ht="15">
      <c r="C582" s="150"/>
    </row>
    <row r="583" spans="3:3" ht="15">
      <c r="C583" s="150"/>
    </row>
    <row r="584" spans="3:3" ht="15">
      <c r="C584" s="150"/>
    </row>
    <row r="585" spans="3:3" ht="15">
      <c r="C585" s="150"/>
    </row>
    <row r="586" spans="3:3" ht="15">
      <c r="C586" s="150"/>
    </row>
    <row r="587" spans="3:3" ht="15">
      <c r="C587" s="150"/>
    </row>
    <row r="588" spans="3:3" ht="15">
      <c r="C588" s="150"/>
    </row>
    <row r="589" spans="3:3" ht="15">
      <c r="C589" s="150"/>
    </row>
    <row r="590" spans="3:3" ht="15">
      <c r="C590" s="150"/>
    </row>
    <row r="591" spans="3:3" ht="15">
      <c r="C591" s="150"/>
    </row>
    <row r="592" spans="3:3" ht="15">
      <c r="C592" s="150"/>
    </row>
    <row r="593" spans="3:3" ht="15">
      <c r="C593" s="150"/>
    </row>
    <row r="594" spans="3:3" ht="15">
      <c r="C594" s="150"/>
    </row>
    <row r="595" spans="3:3" ht="15">
      <c r="C595" s="150"/>
    </row>
    <row r="596" spans="3:3" ht="15">
      <c r="C596" s="150"/>
    </row>
    <row r="597" spans="3:3" ht="15">
      <c r="C597" s="150"/>
    </row>
    <row r="598" spans="3:3" ht="15">
      <c r="C598" s="150"/>
    </row>
    <row r="599" spans="3:3" ht="15">
      <c r="C599" s="150"/>
    </row>
    <row r="600" spans="3:3" ht="15">
      <c r="C600" s="150"/>
    </row>
    <row r="601" spans="3:3" ht="15">
      <c r="C601" s="150"/>
    </row>
    <row r="602" spans="3:3" ht="15">
      <c r="C602" s="150"/>
    </row>
    <row r="603" spans="3:3" ht="15">
      <c r="C603" s="150"/>
    </row>
    <row r="604" spans="3:3" ht="15">
      <c r="C604" s="150"/>
    </row>
    <row r="605" spans="3:3" ht="15">
      <c r="C605" s="150"/>
    </row>
    <row r="606" spans="3:3" ht="15">
      <c r="C606" s="150"/>
    </row>
    <row r="607" spans="3:3" ht="15">
      <c r="C607" s="150"/>
    </row>
    <row r="608" spans="3:3" ht="15">
      <c r="C608" s="150"/>
    </row>
    <row r="609" spans="3:3" ht="15">
      <c r="C609" s="150"/>
    </row>
    <row r="610" spans="3:3" ht="15">
      <c r="C610" s="150"/>
    </row>
    <row r="611" spans="3:3" ht="15">
      <c r="C611" s="150"/>
    </row>
    <row r="612" spans="3:3" ht="15">
      <c r="C612" s="150"/>
    </row>
    <row r="613" spans="3:3" ht="15">
      <c r="C613" s="150"/>
    </row>
    <row r="614" spans="3:3" ht="15">
      <c r="C614" s="150"/>
    </row>
    <row r="615" spans="3:3" ht="15">
      <c r="C615" s="150"/>
    </row>
    <row r="616" spans="3:3" ht="15">
      <c r="C616" s="150"/>
    </row>
    <row r="617" spans="3:3" ht="15">
      <c r="C617" s="150"/>
    </row>
    <row r="618" spans="3:3" ht="15">
      <c r="C618" s="150"/>
    </row>
    <row r="619" spans="3:3" ht="15">
      <c r="C619" s="150"/>
    </row>
    <row r="620" spans="3:3" ht="15">
      <c r="C620" s="150"/>
    </row>
    <row r="621" spans="3:3" ht="15">
      <c r="C621" s="150"/>
    </row>
    <row r="622" spans="3:3" ht="15">
      <c r="C622" s="150"/>
    </row>
    <row r="623" spans="3:3" ht="15">
      <c r="C623" s="150"/>
    </row>
    <row r="624" spans="3:3" ht="15">
      <c r="C624" s="150"/>
    </row>
    <row r="625" spans="3:3" ht="15">
      <c r="C625" s="150"/>
    </row>
    <row r="626" spans="3:3" ht="15">
      <c r="C626" s="150"/>
    </row>
    <row r="627" spans="3:3" ht="15">
      <c r="C627" s="150"/>
    </row>
    <row r="628" spans="3:3" ht="15">
      <c r="C628" s="150"/>
    </row>
    <row r="629" spans="3:3" ht="15">
      <c r="C629" s="150"/>
    </row>
    <row r="630" spans="3:3" ht="15">
      <c r="C630" s="150"/>
    </row>
    <row r="631" spans="3:3" ht="15">
      <c r="C631" s="150"/>
    </row>
    <row r="632" spans="3:3" ht="15">
      <c r="C632" s="150"/>
    </row>
    <row r="633" spans="3:3" ht="15">
      <c r="C633" s="150"/>
    </row>
    <row r="634" spans="3:3" ht="15">
      <c r="C634" s="150"/>
    </row>
    <row r="635" spans="3:3" ht="15">
      <c r="C635" s="150"/>
    </row>
    <row r="636" spans="3:3" ht="15">
      <c r="C636" s="150"/>
    </row>
    <row r="637" spans="3:3" ht="15">
      <c r="C637" s="150"/>
    </row>
    <row r="638" spans="3:3" ht="15">
      <c r="C638" s="150"/>
    </row>
    <row r="639" spans="3:3" ht="15">
      <c r="C639" s="150"/>
    </row>
    <row r="640" spans="3:3" ht="15">
      <c r="C640" s="150"/>
    </row>
    <row r="641" spans="3:3" ht="15">
      <c r="C641" s="150"/>
    </row>
    <row r="642" spans="3:3" ht="15">
      <c r="C642" s="150"/>
    </row>
    <row r="643" spans="3:3" ht="15">
      <c r="C643" s="150"/>
    </row>
    <row r="644" spans="3:3" ht="15">
      <c r="C644" s="150"/>
    </row>
    <row r="645" spans="3:3" ht="15">
      <c r="C645" s="150"/>
    </row>
    <row r="646" spans="3:3" ht="15">
      <c r="C646" s="150"/>
    </row>
    <row r="647" spans="3:3" ht="15">
      <c r="C647" s="150"/>
    </row>
    <row r="648" spans="3:3" ht="15">
      <c r="C648" s="150"/>
    </row>
    <row r="649" spans="3:3" ht="15">
      <c r="C649" s="150"/>
    </row>
    <row r="650" spans="3:3" ht="15">
      <c r="C650" s="150"/>
    </row>
    <row r="651" spans="3:3" ht="15">
      <c r="C651" s="150"/>
    </row>
    <row r="652" spans="3:3" ht="15">
      <c r="C652" s="150"/>
    </row>
    <row r="653" spans="3:3" ht="15">
      <c r="C653" s="150"/>
    </row>
    <row r="654" spans="3:3" ht="15">
      <c r="C654" s="150"/>
    </row>
    <row r="655" spans="3:3" ht="15">
      <c r="C655" s="150"/>
    </row>
    <row r="656" spans="3:3" ht="15">
      <c r="C656" s="150"/>
    </row>
    <row r="657" spans="3:3" ht="15">
      <c r="C657" s="150"/>
    </row>
    <row r="658" spans="3:3" ht="15">
      <c r="C658" s="150"/>
    </row>
    <row r="659" spans="3:3" ht="15">
      <c r="C659" s="150"/>
    </row>
    <row r="660" spans="3:3" ht="15">
      <c r="C660" s="150"/>
    </row>
    <row r="661" spans="3:3" ht="15">
      <c r="C661" s="150"/>
    </row>
    <row r="662" spans="3:3" ht="15">
      <c r="C662" s="150"/>
    </row>
    <row r="663" spans="3:3" ht="15">
      <c r="C663" s="150"/>
    </row>
    <row r="664" spans="3:3" ht="15">
      <c r="C664" s="150"/>
    </row>
    <row r="665" spans="3:3" ht="15">
      <c r="C665" s="150"/>
    </row>
    <row r="666" spans="3:3" ht="15">
      <c r="C666" s="150"/>
    </row>
    <row r="667" spans="3:3" ht="15">
      <c r="C667" s="150"/>
    </row>
    <row r="668" spans="3:3" ht="15">
      <c r="C668" s="150"/>
    </row>
    <row r="669" spans="3:3" ht="15">
      <c r="C669" s="150"/>
    </row>
    <row r="670" spans="3:3" ht="15">
      <c r="C670" s="150"/>
    </row>
    <row r="671" spans="3:3" ht="15">
      <c r="C671" s="150"/>
    </row>
    <row r="672" spans="3:3" ht="15">
      <c r="C672" s="150"/>
    </row>
    <row r="673" spans="3:3" ht="15">
      <c r="C673" s="150"/>
    </row>
    <row r="674" spans="3:3" ht="15">
      <c r="C674" s="150"/>
    </row>
    <row r="675" spans="3:3" ht="15">
      <c r="C675" s="150"/>
    </row>
    <row r="676" spans="3:3" ht="15">
      <c r="C676" s="150"/>
    </row>
    <row r="677" spans="3:3" ht="15">
      <c r="C677" s="150"/>
    </row>
    <row r="678" spans="3:3" ht="15">
      <c r="C678" s="150"/>
    </row>
    <row r="679" spans="3:3" ht="15">
      <c r="C679" s="150"/>
    </row>
    <row r="680" spans="3:3" ht="15">
      <c r="C680" s="150"/>
    </row>
    <row r="681" spans="3:3" ht="15">
      <c r="C681" s="150"/>
    </row>
    <row r="682" spans="3:3" ht="15">
      <c r="C682" s="150"/>
    </row>
    <row r="683" spans="3:3" ht="15">
      <c r="C683" s="150"/>
    </row>
    <row r="684" spans="3:3" ht="15">
      <c r="C684" s="150"/>
    </row>
    <row r="685" spans="3:3" ht="15">
      <c r="C685" s="150"/>
    </row>
    <row r="686" spans="3:3" ht="15">
      <c r="C686" s="150"/>
    </row>
    <row r="687" spans="3:3" ht="15">
      <c r="C687" s="150"/>
    </row>
    <row r="688" spans="3:3" ht="15">
      <c r="C688" s="150"/>
    </row>
    <row r="689" spans="3:3" ht="15">
      <c r="C689" s="150"/>
    </row>
    <row r="690" spans="3:3" ht="15">
      <c r="C690" s="150"/>
    </row>
    <row r="691" spans="3:3" ht="15">
      <c r="C691" s="150"/>
    </row>
    <row r="692" spans="3:3" ht="15">
      <c r="C692" s="150"/>
    </row>
    <row r="693" spans="3:3" ht="15">
      <c r="C693" s="150"/>
    </row>
    <row r="694" spans="3:3" ht="15">
      <c r="C694" s="150"/>
    </row>
    <row r="695" spans="3:3" ht="15">
      <c r="C695" s="150"/>
    </row>
    <row r="696" spans="3:3" ht="15">
      <c r="C696" s="150"/>
    </row>
    <row r="697" spans="3:3" ht="15">
      <c r="C697" s="150"/>
    </row>
    <row r="698" spans="3:3" ht="15">
      <c r="C698" s="150"/>
    </row>
    <row r="699" spans="3:3" ht="15">
      <c r="C699" s="150"/>
    </row>
    <row r="700" spans="3:3" ht="15">
      <c r="C700" s="150"/>
    </row>
    <row r="701" spans="3:3" ht="15">
      <c r="C701" s="150"/>
    </row>
    <row r="702" spans="3:3" ht="15">
      <c r="C702" s="150"/>
    </row>
    <row r="703" spans="3:3" ht="15">
      <c r="C703" s="150"/>
    </row>
    <row r="704" spans="3:3" ht="15">
      <c r="C704" s="150"/>
    </row>
    <row r="705" spans="3:3" ht="15">
      <c r="C705" s="150"/>
    </row>
    <row r="706" spans="3:3" ht="15">
      <c r="C706" s="150"/>
    </row>
    <row r="707" spans="3:3" ht="15">
      <c r="C707" s="150"/>
    </row>
    <row r="708" spans="3:3" ht="15">
      <c r="C708" s="150"/>
    </row>
    <row r="709" spans="3:3" ht="15">
      <c r="C709" s="150"/>
    </row>
    <row r="710" spans="3:3" ht="15">
      <c r="C710" s="150"/>
    </row>
    <row r="711" spans="3:3" ht="15">
      <c r="C711" s="150"/>
    </row>
    <row r="712" spans="3:3" ht="15">
      <c r="C712" s="150"/>
    </row>
    <row r="713" spans="3:3" ht="15">
      <c r="C713" s="150"/>
    </row>
    <row r="714" spans="3:3" ht="15">
      <c r="C714" s="150"/>
    </row>
    <row r="715" spans="3:3" ht="15">
      <c r="C715" s="150"/>
    </row>
    <row r="716" spans="3:3" ht="15">
      <c r="C716" s="150"/>
    </row>
    <row r="717" spans="3:3" ht="15">
      <c r="C717" s="150"/>
    </row>
    <row r="718" spans="3:3" ht="15">
      <c r="C718" s="150"/>
    </row>
    <row r="719" spans="3:3" ht="15">
      <c r="C719" s="150"/>
    </row>
    <row r="720" spans="3:3" ht="15">
      <c r="C720" s="150"/>
    </row>
    <row r="721" spans="3:3" ht="15">
      <c r="C721" s="150"/>
    </row>
    <row r="722" spans="3:3" ht="15">
      <c r="C722" s="150"/>
    </row>
    <row r="723" spans="3:3" ht="15">
      <c r="C723" s="150"/>
    </row>
    <row r="724" spans="3:3" ht="15">
      <c r="C724" s="150"/>
    </row>
    <row r="725" spans="3:3" ht="15">
      <c r="C725" s="150"/>
    </row>
    <row r="726" spans="3:3" ht="15">
      <c r="C726" s="150"/>
    </row>
    <row r="727" spans="3:3" ht="15">
      <c r="C727" s="150"/>
    </row>
    <row r="728" spans="3:3" ht="15">
      <c r="C728" s="150"/>
    </row>
    <row r="729" spans="3:3" ht="15">
      <c r="C729" s="150"/>
    </row>
    <row r="730" spans="3:3" ht="15">
      <c r="C730" s="150"/>
    </row>
    <row r="731" spans="3:3" ht="15">
      <c r="C731" s="150"/>
    </row>
    <row r="732" spans="3:3" ht="15">
      <c r="C732" s="150"/>
    </row>
    <row r="733" spans="3:3" ht="15">
      <c r="C733" s="150"/>
    </row>
    <row r="734" spans="3:3" ht="15">
      <c r="C734" s="150"/>
    </row>
    <row r="735" spans="3:3" ht="15">
      <c r="C735" s="150"/>
    </row>
    <row r="736" spans="3:3" ht="15">
      <c r="C736" s="150"/>
    </row>
    <row r="737" spans="3:3" ht="15">
      <c r="C737" s="150"/>
    </row>
    <row r="738" spans="3:3" ht="15">
      <c r="C738" s="150"/>
    </row>
    <row r="739" spans="3:3" ht="15">
      <c r="C739" s="150"/>
    </row>
    <row r="740" spans="3:3" ht="15">
      <c r="C740" s="150"/>
    </row>
    <row r="741" spans="3:3" ht="15">
      <c r="C741" s="150"/>
    </row>
    <row r="742" spans="3:3" ht="15">
      <c r="C742" s="150"/>
    </row>
    <row r="743" spans="3:3" ht="15">
      <c r="C743" s="150"/>
    </row>
    <row r="744" spans="3:3" ht="15">
      <c r="C744" s="150"/>
    </row>
    <row r="745" spans="3:3" ht="15">
      <c r="C745" s="150"/>
    </row>
    <row r="746" spans="3:3" ht="15">
      <c r="C746" s="150"/>
    </row>
    <row r="747" spans="3:3" ht="15">
      <c r="C747" s="150"/>
    </row>
    <row r="748" spans="3:3" ht="15">
      <c r="C748" s="150"/>
    </row>
    <row r="749" spans="3:3" ht="15">
      <c r="C749" s="150"/>
    </row>
    <row r="750" spans="3:3" ht="15">
      <c r="C750" s="150"/>
    </row>
    <row r="751" spans="3:3" ht="15">
      <c r="C751" s="150"/>
    </row>
    <row r="752" spans="3:3" ht="15">
      <c r="C752" s="150"/>
    </row>
    <row r="753" spans="3:3" ht="15">
      <c r="C753" s="150"/>
    </row>
    <row r="754" spans="3:3" ht="15">
      <c r="C754" s="150"/>
    </row>
    <row r="755" spans="3:3" ht="15">
      <c r="C755" s="150"/>
    </row>
    <row r="756" spans="3:3" ht="15">
      <c r="C756" s="150"/>
    </row>
    <row r="757" spans="3:3" ht="15">
      <c r="C757" s="150"/>
    </row>
    <row r="758" spans="3:3" ht="15">
      <c r="C758" s="150"/>
    </row>
    <row r="759" spans="3:3" ht="15">
      <c r="C759" s="150"/>
    </row>
    <row r="760" spans="3:3" ht="15">
      <c r="C760" s="150"/>
    </row>
    <row r="761" spans="3:3" ht="15">
      <c r="C761" s="150"/>
    </row>
    <row r="762" spans="3:3" ht="15">
      <c r="C762" s="150"/>
    </row>
    <row r="763" spans="3:3" ht="15">
      <c r="C763" s="150"/>
    </row>
    <row r="764" spans="3:3" ht="15">
      <c r="C764" s="150"/>
    </row>
    <row r="765" spans="3:3" ht="15">
      <c r="C765" s="150"/>
    </row>
    <row r="766" spans="3:3" ht="15">
      <c r="C766" s="150"/>
    </row>
    <row r="767" spans="3:3" ht="15">
      <c r="C767" s="150"/>
    </row>
    <row r="768" spans="3:3" ht="15">
      <c r="C768" s="150"/>
    </row>
    <row r="769" spans="3:3" ht="15">
      <c r="C769" s="150"/>
    </row>
    <row r="770" spans="3:3" ht="15">
      <c r="C770" s="150"/>
    </row>
    <row r="771" spans="3:3" ht="15">
      <c r="C771" s="150"/>
    </row>
    <row r="772" spans="3:3" ht="15">
      <c r="C772" s="150"/>
    </row>
    <row r="773" spans="3:3" ht="15">
      <c r="C773" s="150"/>
    </row>
    <row r="774" spans="3:3" ht="15">
      <c r="C774" s="150"/>
    </row>
    <row r="775" spans="3:3" ht="15">
      <c r="C775" s="150"/>
    </row>
    <row r="776" spans="3:3" ht="15">
      <c r="C776" s="150"/>
    </row>
    <row r="777" spans="3:3" ht="15">
      <c r="C777" s="150"/>
    </row>
    <row r="778" spans="3:3" ht="15">
      <c r="C778" s="150"/>
    </row>
    <row r="779" spans="3:3" ht="15">
      <c r="C779" s="150"/>
    </row>
    <row r="780" spans="3:3" ht="15">
      <c r="C780" s="150"/>
    </row>
    <row r="781" spans="3:3" ht="15">
      <c r="C781" s="150"/>
    </row>
    <row r="782" spans="3:3" ht="15">
      <c r="C782" s="150"/>
    </row>
    <row r="783" spans="3:3" ht="15">
      <c r="C783" s="150"/>
    </row>
    <row r="784" spans="3:3" ht="15">
      <c r="C784" s="150"/>
    </row>
    <row r="785" spans="3:3" ht="15">
      <c r="C785" s="150"/>
    </row>
    <row r="786" spans="3:3" ht="15">
      <c r="C786" s="150"/>
    </row>
    <row r="787" spans="3:3" ht="15">
      <c r="C787" s="150"/>
    </row>
    <row r="788" spans="3:3" ht="15">
      <c r="C788" s="150"/>
    </row>
    <row r="789" spans="3:3" ht="15">
      <c r="C789" s="150"/>
    </row>
    <row r="790" spans="3:3" ht="15">
      <c r="C790" s="150"/>
    </row>
    <row r="791" spans="3:3" ht="15">
      <c r="C791" s="150"/>
    </row>
    <row r="792" spans="3:3" ht="15">
      <c r="C792" s="150"/>
    </row>
    <row r="793" spans="3:3" ht="15">
      <c r="C793" s="150"/>
    </row>
    <row r="794" spans="3:3" ht="15">
      <c r="C794" s="150"/>
    </row>
    <row r="795" spans="3:3" ht="15">
      <c r="C795" s="150"/>
    </row>
    <row r="796" spans="3:3" ht="15">
      <c r="C796" s="150"/>
    </row>
    <row r="797" spans="3:3" ht="15">
      <c r="C797" s="150"/>
    </row>
    <row r="798" spans="3:3" ht="15">
      <c r="C798" s="150"/>
    </row>
    <row r="799" spans="3:3" ht="15">
      <c r="C799" s="150"/>
    </row>
    <row r="800" spans="3:3" ht="15">
      <c r="C800" s="150"/>
    </row>
    <row r="801" spans="3:3" ht="15">
      <c r="C801" s="150"/>
    </row>
    <row r="802" spans="3:3" ht="15">
      <c r="C802" s="150"/>
    </row>
    <row r="803" spans="3:3" ht="15">
      <c r="C803" s="150"/>
    </row>
    <row r="804" spans="3:3" ht="15">
      <c r="C804" s="150"/>
    </row>
    <row r="805" spans="3:3" ht="15">
      <c r="C805" s="150"/>
    </row>
    <row r="806" spans="3:3" ht="15">
      <c r="C806" s="150"/>
    </row>
    <row r="807" spans="3:3" ht="15">
      <c r="C807" s="150"/>
    </row>
    <row r="808" spans="3:3" ht="15">
      <c r="C808" s="150"/>
    </row>
    <row r="809" spans="3:3" ht="15">
      <c r="C809" s="150"/>
    </row>
    <row r="810" spans="3:3" ht="15">
      <c r="C810" s="150"/>
    </row>
    <row r="811" spans="3:3" ht="15">
      <c r="C811" s="150"/>
    </row>
    <row r="812" spans="3:3" ht="15">
      <c r="C812" s="150"/>
    </row>
    <row r="813" spans="3:3" ht="15">
      <c r="C813" s="150"/>
    </row>
    <row r="814" spans="3:3" ht="15">
      <c r="C814" s="150"/>
    </row>
    <row r="815" spans="3:3" ht="15">
      <c r="C815" s="150"/>
    </row>
    <row r="816" spans="3:3" ht="15">
      <c r="C816" s="150"/>
    </row>
    <row r="817" spans="3:3" ht="15">
      <c r="C817" s="150"/>
    </row>
    <row r="818" spans="3:3" ht="15">
      <c r="C818" s="150"/>
    </row>
    <row r="819" spans="3:3" ht="15">
      <c r="C819" s="150"/>
    </row>
    <row r="820" spans="3:3" ht="15">
      <c r="C820" s="150"/>
    </row>
    <row r="821" spans="3:3" ht="15">
      <c r="C821" s="150"/>
    </row>
    <row r="822" spans="3:3" ht="15">
      <c r="C822" s="150"/>
    </row>
    <row r="823" spans="3:3" ht="15">
      <c r="C823" s="150"/>
    </row>
    <row r="824" spans="3:3" ht="15">
      <c r="C824" s="150"/>
    </row>
    <row r="825" spans="3:3" ht="15">
      <c r="C825" s="150"/>
    </row>
    <row r="826" spans="3:3" ht="15">
      <c r="C826" s="150"/>
    </row>
    <row r="827" spans="3:3" ht="15">
      <c r="C827" s="150"/>
    </row>
    <row r="828" spans="3:3" ht="15">
      <c r="C828" s="150"/>
    </row>
    <row r="829" spans="3:3" ht="15">
      <c r="C829" s="150"/>
    </row>
    <row r="830" spans="3:3" ht="15">
      <c r="C830" s="150"/>
    </row>
    <row r="831" spans="3:3" ht="15">
      <c r="C831" s="150"/>
    </row>
    <row r="832" spans="3:3" ht="15">
      <c r="C832" s="150"/>
    </row>
    <row r="833" spans="3:3" ht="15">
      <c r="C833" s="150"/>
    </row>
    <row r="834" spans="3:3" ht="15">
      <c r="C834" s="150"/>
    </row>
    <row r="835" spans="3:3" ht="15">
      <c r="C835" s="150"/>
    </row>
    <row r="836" spans="3:3" ht="15">
      <c r="C836" s="150"/>
    </row>
    <row r="837" spans="3:3" ht="15">
      <c r="C837" s="150"/>
    </row>
    <row r="838" spans="3:3" ht="15">
      <c r="C838" s="150"/>
    </row>
    <row r="839" spans="3:3" ht="15">
      <c r="C839" s="150"/>
    </row>
    <row r="840" spans="3:3" ht="15">
      <c r="C840" s="150"/>
    </row>
    <row r="841" spans="3:3" ht="15">
      <c r="C841" s="150"/>
    </row>
    <row r="842" spans="3:3" ht="15">
      <c r="C842" s="150"/>
    </row>
    <row r="843" spans="3:3" ht="15">
      <c r="C843" s="150"/>
    </row>
    <row r="844" spans="3:3" ht="15">
      <c r="C844" s="150"/>
    </row>
    <row r="845" spans="3:3" ht="15">
      <c r="C845" s="150"/>
    </row>
    <row r="846" spans="3:3" ht="15">
      <c r="C846" s="150"/>
    </row>
    <row r="847" spans="3:3" ht="15">
      <c r="C847" s="150"/>
    </row>
    <row r="848" spans="3:3" ht="15">
      <c r="C848" s="150"/>
    </row>
    <row r="849" spans="3:3" ht="15">
      <c r="C849" s="150"/>
    </row>
    <row r="850" spans="3:3" ht="15">
      <c r="C850" s="150"/>
    </row>
    <row r="851" spans="3:3" ht="15">
      <c r="C851" s="150"/>
    </row>
    <row r="852" spans="3:3" ht="15">
      <c r="C852" s="150"/>
    </row>
    <row r="853" spans="3:3" ht="15">
      <c r="C853" s="150"/>
    </row>
    <row r="854" spans="3:3" ht="15">
      <c r="C854" s="150"/>
    </row>
    <row r="855" spans="3:3" ht="15">
      <c r="C855" s="150"/>
    </row>
    <row r="856" spans="3:3" ht="15">
      <c r="C856" s="150"/>
    </row>
    <row r="857" spans="3:3" ht="15">
      <c r="C857" s="150"/>
    </row>
    <row r="858" spans="3:3" ht="15">
      <c r="C858" s="150"/>
    </row>
    <row r="859" spans="3:3" ht="15">
      <c r="C859" s="150"/>
    </row>
    <row r="860" spans="3:3" ht="15">
      <c r="C860" s="150"/>
    </row>
    <row r="861" spans="3:3" ht="15">
      <c r="C861" s="150"/>
    </row>
    <row r="862" spans="3:3" ht="15">
      <c r="C862" s="150"/>
    </row>
    <row r="863" spans="3:3" ht="15">
      <c r="C863" s="150"/>
    </row>
    <row r="864" spans="3:3" ht="15">
      <c r="C864" s="150"/>
    </row>
    <row r="865" spans="3:3" ht="15">
      <c r="C865" s="150"/>
    </row>
    <row r="866" spans="3:3" ht="15">
      <c r="C866" s="150"/>
    </row>
    <row r="867" spans="3:3" ht="15">
      <c r="C867" s="150"/>
    </row>
    <row r="868" spans="3:3" ht="15">
      <c r="C868" s="150"/>
    </row>
    <row r="869" spans="3:3" ht="15">
      <c r="C869" s="150"/>
    </row>
    <row r="870" spans="3:3" ht="15">
      <c r="C870" s="150"/>
    </row>
    <row r="871" spans="3:3" ht="15">
      <c r="C871" s="150"/>
    </row>
    <row r="872" spans="3:3" ht="15">
      <c r="C872" s="150"/>
    </row>
    <row r="873" spans="3:3" ht="15">
      <c r="C873" s="150"/>
    </row>
    <row r="874" spans="3:3" ht="15">
      <c r="C874" s="150"/>
    </row>
    <row r="875" spans="3:3" ht="15">
      <c r="C875" s="150"/>
    </row>
    <row r="876" spans="3:3" ht="15">
      <c r="C876" s="150"/>
    </row>
    <row r="877" spans="3:3" ht="15">
      <c r="C877" s="150"/>
    </row>
    <row r="878" spans="3:3" ht="15">
      <c r="C878" s="150"/>
    </row>
    <row r="879" spans="3:3" ht="15">
      <c r="C879" s="150"/>
    </row>
    <row r="880" spans="3:3" ht="15">
      <c r="C880" s="150"/>
    </row>
    <row r="881" spans="3:3" ht="15">
      <c r="C881" s="150"/>
    </row>
    <row r="882" spans="3:3" ht="15">
      <c r="C882" s="150"/>
    </row>
    <row r="883" spans="3:3" ht="15">
      <c r="C883" s="150"/>
    </row>
    <row r="884" spans="3:3" ht="15">
      <c r="C884" s="150"/>
    </row>
    <row r="885" spans="3:3" ht="15">
      <c r="C885" s="150"/>
    </row>
    <row r="886" spans="3:3" ht="15">
      <c r="C886" s="150"/>
    </row>
    <row r="887" spans="3:3" ht="15">
      <c r="C887" s="150"/>
    </row>
    <row r="888" spans="3:3" ht="15">
      <c r="C888" s="150"/>
    </row>
    <row r="889" spans="3:3" ht="15">
      <c r="C889" s="150"/>
    </row>
    <row r="890" spans="3:3" ht="15">
      <c r="C890" s="150"/>
    </row>
    <row r="891" spans="3:3" ht="15">
      <c r="C891" s="150"/>
    </row>
    <row r="892" spans="3:3" ht="15">
      <c r="C892" s="150"/>
    </row>
    <row r="893" spans="3:3" ht="15">
      <c r="C893" s="150"/>
    </row>
    <row r="894" spans="3:3" ht="15">
      <c r="C894" s="150"/>
    </row>
    <row r="895" spans="3:3" ht="15">
      <c r="C895" s="150"/>
    </row>
    <row r="896" spans="3:3" ht="15">
      <c r="C896" s="150"/>
    </row>
    <row r="897" spans="3:3" ht="15">
      <c r="C897" s="150"/>
    </row>
    <row r="898" spans="3:3" ht="15">
      <c r="C898" s="150"/>
    </row>
    <row r="899" spans="3:3" ht="15">
      <c r="C899" s="150"/>
    </row>
    <row r="900" spans="3:3" ht="15">
      <c r="C900" s="150"/>
    </row>
    <row r="901" spans="3:3" ht="15">
      <c r="C901" s="150"/>
    </row>
    <row r="902" spans="3:3" ht="15">
      <c r="C902" s="150"/>
    </row>
    <row r="903" spans="3:3" ht="15">
      <c r="C903" s="150"/>
    </row>
    <row r="904" spans="3:3" ht="15">
      <c r="C904" s="150"/>
    </row>
    <row r="905" spans="3:3" ht="15">
      <c r="C905" s="150"/>
    </row>
    <row r="906" spans="3:3" ht="15">
      <c r="C906" s="150"/>
    </row>
    <row r="907" spans="3:3" ht="15">
      <c r="C907" s="150"/>
    </row>
    <row r="908" spans="3:3" ht="15">
      <c r="C908" s="150"/>
    </row>
    <row r="909" spans="3:3" ht="15">
      <c r="C909" s="150"/>
    </row>
    <row r="910" spans="3:3" ht="15">
      <c r="C910" s="150"/>
    </row>
    <row r="911" spans="3:3" ht="15">
      <c r="C911" s="150"/>
    </row>
    <row r="912" spans="3:3" ht="15">
      <c r="C912" s="150"/>
    </row>
    <row r="913" spans="3:3" ht="15">
      <c r="C913" s="150"/>
    </row>
    <row r="914" spans="3:3" ht="15">
      <c r="C914" s="150"/>
    </row>
    <row r="915" spans="3:3" ht="15">
      <c r="C915" s="150"/>
    </row>
    <row r="916" spans="3:3" ht="15">
      <c r="C916" s="150"/>
    </row>
    <row r="917" spans="3:3" ht="15">
      <c r="C917" s="150"/>
    </row>
    <row r="918" spans="3:3" ht="15">
      <c r="C918" s="150"/>
    </row>
    <row r="919" spans="3:3" ht="15">
      <c r="C919" s="150"/>
    </row>
    <row r="920" spans="3:3" ht="15">
      <c r="C920" s="150"/>
    </row>
    <row r="921" spans="3:3" ht="15">
      <c r="C921" s="150"/>
    </row>
    <row r="922" spans="3:3" ht="15">
      <c r="C922" s="150"/>
    </row>
    <row r="923" spans="3:3" ht="15">
      <c r="C923" s="150"/>
    </row>
    <row r="924" spans="3:3" ht="15">
      <c r="C924" s="150"/>
    </row>
    <row r="925" spans="3:3" ht="15">
      <c r="C925" s="150"/>
    </row>
    <row r="926" spans="3:3" ht="15">
      <c r="C926" s="150"/>
    </row>
    <row r="927" spans="3:3" ht="15">
      <c r="C927" s="150"/>
    </row>
    <row r="928" spans="3:3" ht="15">
      <c r="C928" s="150"/>
    </row>
    <row r="929" spans="3:3" ht="15">
      <c r="C929" s="150"/>
    </row>
    <row r="930" spans="3:3" ht="15">
      <c r="C930" s="150"/>
    </row>
    <row r="931" spans="3:3" ht="15">
      <c r="C931" s="150"/>
    </row>
    <row r="932" spans="3:3" ht="15">
      <c r="C932" s="150"/>
    </row>
    <row r="933" spans="3:3" ht="15">
      <c r="C933" s="150"/>
    </row>
    <row r="934" spans="3:3" ht="15">
      <c r="C934" s="150"/>
    </row>
    <row r="935" spans="3:3" ht="15">
      <c r="C935" s="150"/>
    </row>
    <row r="936" spans="3:3" ht="15">
      <c r="C936" s="150"/>
    </row>
    <row r="937" spans="3:3" ht="15">
      <c r="C937" s="150"/>
    </row>
    <row r="938" spans="3:3" ht="15">
      <c r="C938" s="150"/>
    </row>
    <row r="939" spans="3:3" ht="15">
      <c r="C939" s="150"/>
    </row>
    <row r="940" spans="3:3" ht="15">
      <c r="C940" s="150"/>
    </row>
    <row r="941" spans="3:3" ht="15">
      <c r="C941" s="150"/>
    </row>
    <row r="942" spans="3:3" ht="15">
      <c r="C942" s="150"/>
    </row>
    <row r="943" spans="3:3" ht="15">
      <c r="C943" s="150"/>
    </row>
    <row r="944" spans="3:3" ht="15">
      <c r="C944" s="150"/>
    </row>
    <row r="945" spans="3:3" ht="15">
      <c r="C945" s="150"/>
    </row>
    <row r="946" spans="3:3" ht="15">
      <c r="C946" s="150"/>
    </row>
    <row r="947" spans="3:3" ht="15">
      <c r="C947" s="150"/>
    </row>
    <row r="948" spans="3:3" ht="15">
      <c r="C948" s="150"/>
    </row>
    <row r="949" spans="3:3" ht="15">
      <c r="C949" s="150"/>
    </row>
    <row r="950" spans="3:3" ht="15">
      <c r="C950" s="150"/>
    </row>
    <row r="951" spans="3:3" ht="15">
      <c r="C951" s="150"/>
    </row>
    <row r="952" spans="3:3" ht="15">
      <c r="C952" s="150"/>
    </row>
    <row r="953" spans="3:3" ht="15">
      <c r="C953" s="150"/>
    </row>
    <row r="954" spans="3:3" ht="15">
      <c r="C954" s="150"/>
    </row>
    <row r="955" spans="3:3" ht="15">
      <c r="C955" s="150"/>
    </row>
    <row r="956" spans="3:3" ht="15">
      <c r="C956" s="150"/>
    </row>
    <row r="957" spans="3:3" ht="15">
      <c r="C957" s="150"/>
    </row>
    <row r="958" spans="3:3" ht="15">
      <c r="C958" s="150"/>
    </row>
    <row r="959" spans="3:3" ht="15">
      <c r="C959" s="150"/>
    </row>
    <row r="960" spans="3:3" ht="15">
      <c r="C960" s="150"/>
    </row>
    <row r="961" spans="3:3" ht="15">
      <c r="C961" s="150"/>
    </row>
    <row r="962" spans="3:3" ht="15">
      <c r="C962" s="150"/>
    </row>
    <row r="963" spans="3:3" ht="15">
      <c r="C963" s="150"/>
    </row>
    <row r="964" spans="3:3" ht="15">
      <c r="C964" s="150"/>
    </row>
    <row r="965" spans="3:3" ht="15">
      <c r="C965" s="150"/>
    </row>
    <row r="966" spans="3:3" ht="15">
      <c r="C966" s="150"/>
    </row>
    <row r="967" spans="3:3" ht="15">
      <c r="C967" s="150"/>
    </row>
    <row r="968" spans="3:3" ht="15">
      <c r="C968" s="150"/>
    </row>
    <row r="969" spans="3:3" ht="15">
      <c r="C969" s="150"/>
    </row>
    <row r="970" spans="3:3" ht="15">
      <c r="C970" s="150"/>
    </row>
    <row r="971" spans="3:3" ht="15">
      <c r="C971" s="150"/>
    </row>
    <row r="972" spans="3:3" ht="15">
      <c r="C972" s="150"/>
    </row>
    <row r="973" spans="3:3" ht="15">
      <c r="C973" s="150"/>
    </row>
    <row r="974" spans="3:3" ht="15">
      <c r="C974" s="150"/>
    </row>
    <row r="975" spans="3:3" ht="15">
      <c r="C975" s="150"/>
    </row>
    <row r="976" spans="3:3" ht="15">
      <c r="C976" s="150"/>
    </row>
    <row r="977" spans="3:3" ht="15">
      <c r="C977" s="150"/>
    </row>
    <row r="978" spans="3:3" ht="15">
      <c r="C978" s="150"/>
    </row>
    <row r="979" spans="3:3" ht="15">
      <c r="C979" s="150"/>
    </row>
    <row r="980" spans="3:3" ht="15">
      <c r="C980" s="150"/>
    </row>
    <row r="981" spans="3:3" ht="15">
      <c r="C981" s="150"/>
    </row>
    <row r="982" spans="3:3" ht="15">
      <c r="C982" s="150"/>
    </row>
    <row r="983" spans="3:3" ht="15">
      <c r="C983" s="150"/>
    </row>
    <row r="984" spans="3:3" ht="15">
      <c r="C984" s="150"/>
    </row>
    <row r="985" spans="3:3" ht="15">
      <c r="C985" s="150"/>
    </row>
    <row r="986" spans="3:3" ht="15">
      <c r="C986" s="150"/>
    </row>
    <row r="987" spans="3:3" ht="15">
      <c r="C987" s="150"/>
    </row>
    <row r="988" spans="3:3" ht="15">
      <c r="C988" s="150"/>
    </row>
    <row r="989" spans="3:3" ht="15">
      <c r="C989" s="150"/>
    </row>
    <row r="990" spans="3:3" ht="15">
      <c r="C990" s="150"/>
    </row>
    <row r="991" spans="3:3" ht="15">
      <c r="C991" s="150"/>
    </row>
    <row r="992" spans="3:3" ht="15">
      <c r="C992" s="150"/>
    </row>
    <row r="993" spans="3:3" ht="15">
      <c r="C993" s="150"/>
    </row>
    <row r="994" spans="3:3" ht="15">
      <c r="C994" s="150"/>
    </row>
    <row r="995" spans="3:3" ht="15">
      <c r="C995" s="150"/>
    </row>
    <row r="996" spans="3:3" ht="15">
      <c r="C996" s="150"/>
    </row>
    <row r="997" spans="3:3" ht="15">
      <c r="C997" s="150"/>
    </row>
    <row r="998" spans="3:3" ht="15">
      <c r="C998" s="150"/>
    </row>
    <row r="999" spans="3:3" ht="15">
      <c r="C999" s="150"/>
    </row>
    <row r="1000" spans="3:3" ht="15">
      <c r="C1000" s="150"/>
    </row>
    <row r="1001" spans="3:3" ht="15">
      <c r="C1001" s="150"/>
    </row>
    <row r="1002" spans="3:3" ht="15">
      <c r="C1002" s="150"/>
    </row>
    <row r="1003" spans="3:3" ht="15">
      <c r="C1003" s="150"/>
    </row>
    <row r="1004" spans="3:3" ht="15">
      <c r="C1004" s="150"/>
    </row>
    <row r="1005" spans="3:3" ht="15">
      <c r="C1005" s="150"/>
    </row>
    <row r="1006" spans="3:3" ht="15">
      <c r="C1006" s="150"/>
    </row>
    <row r="1007" spans="3:3" ht="15">
      <c r="C1007" s="150"/>
    </row>
    <row r="1008" spans="3:3" ht="15">
      <c r="C1008" s="150"/>
    </row>
    <row r="1009" spans="3:3" ht="15">
      <c r="C1009" s="150"/>
    </row>
    <row r="1010" spans="3:3" ht="15">
      <c r="C1010" s="150"/>
    </row>
    <row r="1011" spans="3:3" ht="15">
      <c r="C1011" s="150"/>
    </row>
    <row r="1012" spans="3:3" ht="15">
      <c r="C1012" s="150"/>
    </row>
    <row r="1013" spans="3:3" ht="15">
      <c r="C1013" s="150"/>
    </row>
    <row r="1014" spans="3:3" ht="15">
      <c r="C1014" s="150"/>
    </row>
    <row r="1015" spans="3:3" ht="15">
      <c r="C1015" s="150"/>
    </row>
    <row r="1016" spans="3:3" ht="15">
      <c r="C1016" s="150"/>
    </row>
    <row r="1017" spans="3:3" ht="15">
      <c r="C1017" s="150"/>
    </row>
    <row r="1018" spans="3:3" ht="15">
      <c r="C1018" s="150"/>
    </row>
    <row r="1019" spans="3:3" ht="15">
      <c r="C1019" s="150"/>
    </row>
    <row r="1020" spans="3:3" ht="15">
      <c r="C1020" s="150"/>
    </row>
    <row r="1021" spans="3:3" ht="15">
      <c r="C1021" s="150"/>
    </row>
    <row r="1022" spans="3:3" ht="15">
      <c r="C1022" s="150"/>
    </row>
    <row r="1023" spans="3:3" ht="15">
      <c r="C1023" s="150"/>
    </row>
    <row r="1024" spans="3:3" ht="15">
      <c r="C1024" s="150"/>
    </row>
    <row r="1025" spans="3:3" ht="15">
      <c r="C1025" s="150"/>
    </row>
    <row r="1026" spans="3:3" ht="15">
      <c r="C1026" s="150"/>
    </row>
    <row r="1027" spans="3:3" ht="15">
      <c r="C1027" s="150"/>
    </row>
    <row r="1028" spans="3:3" ht="15">
      <c r="C1028" s="150"/>
    </row>
    <row r="1029" spans="3:3" ht="15">
      <c r="C1029" s="150"/>
    </row>
    <row r="1030" spans="3:3" ht="15">
      <c r="C1030" s="150"/>
    </row>
    <row r="1031" spans="3:3" ht="15">
      <c r="C1031" s="150"/>
    </row>
    <row r="1032" spans="3:3" ht="15">
      <c r="C1032" s="150"/>
    </row>
    <row r="1033" spans="3:3" ht="15">
      <c r="C1033" s="150"/>
    </row>
    <row r="1034" spans="3:3" ht="15">
      <c r="C1034" s="150"/>
    </row>
    <row r="1035" spans="3:3" ht="15">
      <c r="C1035" s="150"/>
    </row>
    <row r="1036" spans="3:3" ht="15">
      <c r="C1036" s="150"/>
    </row>
    <row r="1037" spans="3:3" ht="15">
      <c r="C1037" s="150"/>
    </row>
    <row r="1038" spans="3:3" ht="15">
      <c r="C1038" s="150"/>
    </row>
    <row r="1039" spans="3:3" ht="15">
      <c r="C1039" s="150"/>
    </row>
    <row r="1040" spans="3:3" ht="15">
      <c r="C1040" s="150"/>
    </row>
    <row r="1041" spans="3:3" ht="15">
      <c r="C1041" s="150"/>
    </row>
    <row r="1042" spans="3:3" ht="15">
      <c r="C1042" s="150"/>
    </row>
    <row r="1043" spans="3:3" ht="15">
      <c r="C1043" s="150"/>
    </row>
    <row r="1044" spans="3:3" ht="15">
      <c r="C1044" s="150"/>
    </row>
    <row r="1045" spans="3:3" ht="15">
      <c r="C1045" s="150"/>
    </row>
    <row r="1046" spans="3:3" ht="15">
      <c r="C1046" s="150"/>
    </row>
    <row r="1047" spans="3:3" ht="15">
      <c r="C1047" s="150"/>
    </row>
    <row r="1048" spans="3:3" ht="15">
      <c r="C1048" s="150"/>
    </row>
    <row r="1049" spans="3:3" ht="15">
      <c r="C1049" s="150"/>
    </row>
    <row r="1050" spans="3:3" ht="15">
      <c r="C1050" s="150"/>
    </row>
    <row r="1051" spans="3:3" ht="15">
      <c r="C1051" s="150"/>
    </row>
    <row r="1052" spans="3:3" ht="15">
      <c r="C1052" s="150"/>
    </row>
    <row r="1053" spans="3:3" ht="15">
      <c r="C1053" s="150"/>
    </row>
    <row r="1054" spans="3:3" ht="15">
      <c r="C1054" s="150"/>
    </row>
    <row r="1055" spans="3:3" ht="15">
      <c r="C1055" s="150"/>
    </row>
    <row r="1056" spans="3:3" ht="15">
      <c r="C1056" s="150"/>
    </row>
    <row r="1057" spans="3:3" ht="15">
      <c r="C1057" s="150"/>
    </row>
    <row r="1058" spans="3:3" ht="15">
      <c r="C1058" s="150"/>
    </row>
    <row r="1059" spans="3:3" ht="15">
      <c r="C1059" s="150"/>
    </row>
    <row r="1060" spans="3:3" ht="15">
      <c r="C1060" s="150"/>
    </row>
    <row r="1061" spans="3:3" ht="15">
      <c r="C1061" s="150"/>
    </row>
    <row r="1062" spans="3:3" ht="15">
      <c r="C1062" s="150"/>
    </row>
    <row r="1063" spans="3:3" ht="15">
      <c r="C1063" s="150"/>
    </row>
    <row r="1064" spans="3:3" ht="15">
      <c r="C1064" s="150"/>
    </row>
    <row r="1065" spans="3:3" ht="15">
      <c r="C1065" s="150"/>
    </row>
    <row r="1066" spans="3:3" ht="15">
      <c r="C1066" s="150"/>
    </row>
    <row r="1067" spans="3:3" ht="15">
      <c r="C1067" s="150"/>
    </row>
    <row r="1068" spans="3:3" ht="15">
      <c r="C1068" s="150"/>
    </row>
    <row r="1069" spans="3:3" ht="15">
      <c r="C1069" s="150"/>
    </row>
    <row r="1070" spans="3:3" ht="15">
      <c r="C1070" s="150"/>
    </row>
    <row r="1071" spans="3:3" ht="15">
      <c r="C1071" s="150"/>
    </row>
    <row r="1072" spans="3:3" ht="15">
      <c r="C1072" s="150"/>
    </row>
    <row r="1073" spans="3:3" ht="15">
      <c r="C1073" s="150"/>
    </row>
    <row r="1074" spans="3:3" ht="15">
      <c r="C1074" s="150"/>
    </row>
    <row r="1075" spans="3:3" ht="15">
      <c r="C1075" s="150"/>
    </row>
    <row r="1076" spans="3:3" ht="15">
      <c r="C1076" s="150"/>
    </row>
    <row r="1077" spans="3:3" ht="15">
      <c r="C1077" s="150"/>
    </row>
    <row r="1078" spans="3:3" ht="15">
      <c r="C1078" s="150"/>
    </row>
    <row r="1079" spans="3:3" ht="15">
      <c r="C1079" s="150"/>
    </row>
    <row r="1080" spans="3:3" ht="15">
      <c r="C1080" s="150"/>
    </row>
    <row r="1081" spans="3:3" ht="15">
      <c r="C1081" s="150"/>
    </row>
    <row r="1082" spans="3:3" ht="15">
      <c r="C1082" s="150"/>
    </row>
    <row r="1083" spans="3:3" ht="15">
      <c r="C1083" s="150"/>
    </row>
    <row r="1084" spans="3:3" ht="15">
      <c r="C1084" s="150"/>
    </row>
    <row r="1085" spans="3:3" ht="15">
      <c r="C1085" s="150"/>
    </row>
    <row r="1086" spans="3:3" ht="15">
      <c r="C1086" s="150"/>
    </row>
    <row r="1087" spans="3:3" ht="15">
      <c r="C1087" s="150"/>
    </row>
    <row r="1088" spans="3:3" ht="15">
      <c r="C1088" s="150"/>
    </row>
    <row r="1089" spans="3:3" ht="15">
      <c r="C1089" s="150"/>
    </row>
    <row r="1090" spans="3:3" ht="15">
      <c r="C1090" s="150"/>
    </row>
    <row r="1091" spans="3:3" ht="15">
      <c r="C1091" s="150"/>
    </row>
    <row r="1092" spans="3:3" ht="15">
      <c r="C1092" s="150"/>
    </row>
    <row r="1093" spans="3:3" ht="15">
      <c r="C1093" s="150"/>
    </row>
    <row r="1094" spans="3:3" ht="15">
      <c r="C1094" s="150"/>
    </row>
    <row r="1095" spans="3:3" ht="15">
      <c r="C1095" s="150"/>
    </row>
    <row r="1096" spans="3:3" ht="15">
      <c r="C1096" s="150"/>
    </row>
    <row r="1097" spans="3:3" ht="15">
      <c r="C1097" s="150"/>
    </row>
    <row r="1098" spans="3:3" ht="15">
      <c r="C1098" s="150"/>
    </row>
    <row r="1099" spans="3:3" ht="15">
      <c r="C1099" s="150"/>
    </row>
    <row r="1100" spans="3:3" ht="15">
      <c r="C1100" s="150"/>
    </row>
    <row r="1101" spans="3:3" ht="15">
      <c r="C1101" s="150"/>
    </row>
    <row r="1102" spans="3:3" ht="15">
      <c r="C1102" s="150"/>
    </row>
    <row r="1103" spans="3:3" ht="15">
      <c r="C1103" s="150"/>
    </row>
    <row r="1104" spans="3:3" ht="15">
      <c r="C1104" s="150"/>
    </row>
    <row r="1105" spans="3:3" ht="15">
      <c r="C1105" s="150"/>
    </row>
    <row r="1106" spans="3:3" ht="15">
      <c r="C1106" s="150"/>
    </row>
    <row r="1107" spans="3:3" ht="15">
      <c r="C1107" s="150"/>
    </row>
    <row r="1108" spans="3:3" ht="15">
      <c r="C1108" s="150"/>
    </row>
    <row r="1109" spans="3:3" ht="15">
      <c r="C1109" s="150"/>
    </row>
    <row r="1110" spans="3:3" ht="15">
      <c r="C1110" s="150"/>
    </row>
    <row r="1111" spans="3:3" ht="15">
      <c r="C1111" s="150"/>
    </row>
    <row r="1112" spans="3:3" ht="15">
      <c r="C1112" s="150"/>
    </row>
    <row r="1113" spans="3:3" ht="15">
      <c r="C1113" s="150"/>
    </row>
    <row r="1114" spans="3:3" ht="15">
      <c r="C1114" s="150"/>
    </row>
    <row r="1115" spans="3:3" ht="15">
      <c r="C1115" s="150"/>
    </row>
    <row r="1116" spans="3:3" ht="15">
      <c r="C1116" s="150"/>
    </row>
    <row r="1117" spans="3:3" ht="15">
      <c r="C1117" s="150"/>
    </row>
    <row r="1118" spans="3:3" ht="15">
      <c r="C1118" s="150"/>
    </row>
    <row r="1119" spans="3:3" ht="15">
      <c r="C1119" s="150"/>
    </row>
    <row r="1120" spans="3:3" ht="15">
      <c r="C1120" s="150"/>
    </row>
    <row r="1121" spans="3:3" ht="15">
      <c r="C1121" s="150"/>
    </row>
    <row r="1122" spans="3:3" ht="15">
      <c r="C1122" s="150"/>
    </row>
    <row r="1123" spans="3:3" ht="15">
      <c r="C1123" s="150"/>
    </row>
    <row r="1124" spans="3:3" ht="15">
      <c r="C1124" s="150"/>
    </row>
    <row r="1125" spans="3:3" ht="15">
      <c r="C1125" s="150"/>
    </row>
    <row r="1126" spans="3:3" ht="15">
      <c r="C1126" s="150"/>
    </row>
    <row r="1127" spans="3:3" ht="15">
      <c r="C1127" s="150"/>
    </row>
    <row r="1128" spans="3:3" ht="15">
      <c r="C1128" s="150"/>
    </row>
    <row r="1129" spans="3:3" ht="15">
      <c r="C1129" s="150"/>
    </row>
    <row r="1130" spans="3:3" ht="15">
      <c r="C1130" s="150"/>
    </row>
    <row r="1131" spans="3:3" ht="15">
      <c r="C1131" s="150"/>
    </row>
    <row r="1132" spans="3:3" ht="15">
      <c r="C1132" s="150"/>
    </row>
    <row r="1133" spans="3:3" ht="15">
      <c r="C1133" s="150"/>
    </row>
    <row r="1134" spans="3:3" ht="15">
      <c r="C1134" s="150"/>
    </row>
    <row r="1135" spans="3:3" ht="15">
      <c r="C1135" s="150"/>
    </row>
    <row r="1136" spans="3:3" ht="15">
      <c r="C1136" s="150"/>
    </row>
    <row r="1137" spans="3:3" ht="15">
      <c r="C1137" s="150"/>
    </row>
    <row r="1138" spans="3:3" ht="15">
      <c r="C1138" s="150"/>
    </row>
    <row r="1139" spans="3:3" ht="15">
      <c r="C1139" s="150"/>
    </row>
    <row r="1140" spans="3:3" ht="15">
      <c r="C1140" s="150"/>
    </row>
    <row r="1141" spans="3:3" ht="15">
      <c r="C1141" s="150"/>
    </row>
    <row r="1142" spans="3:3" ht="15">
      <c r="C1142" s="150"/>
    </row>
    <row r="1143" spans="3:3" ht="15">
      <c r="C1143" s="150"/>
    </row>
    <row r="1144" spans="3:3" ht="15">
      <c r="C1144" s="150"/>
    </row>
    <row r="1145" spans="3:3" ht="15">
      <c r="C1145" s="150"/>
    </row>
    <row r="1146" spans="3:3" ht="15">
      <c r="C1146" s="150"/>
    </row>
    <row r="1147" spans="3:3" ht="15">
      <c r="C1147" s="150"/>
    </row>
    <row r="1148" spans="3:3" ht="15">
      <c r="C1148" s="150"/>
    </row>
    <row r="1149" spans="3:3" ht="15">
      <c r="C1149" s="150"/>
    </row>
    <row r="1150" spans="3:3" ht="15">
      <c r="C1150" s="150"/>
    </row>
    <row r="1151" spans="3:3" ht="15">
      <c r="C1151" s="150"/>
    </row>
    <row r="1152" spans="3:3" ht="15">
      <c r="C1152" s="150"/>
    </row>
    <row r="1153" spans="3:3" ht="15">
      <c r="C1153" s="150"/>
    </row>
    <row r="1154" spans="3:3" ht="15">
      <c r="C1154" s="150"/>
    </row>
    <row r="1155" spans="3:3" ht="15">
      <c r="C1155" s="150"/>
    </row>
    <row r="1156" spans="3:3" ht="15">
      <c r="C1156" s="150"/>
    </row>
    <row r="1157" spans="3:3" ht="15">
      <c r="C1157" s="150"/>
    </row>
    <row r="1158" spans="3:3" ht="15">
      <c r="C1158" s="150"/>
    </row>
    <row r="1159" spans="3:3" ht="15">
      <c r="C1159" s="150"/>
    </row>
    <row r="1160" spans="3:3" ht="15">
      <c r="C1160" s="150"/>
    </row>
    <row r="1161" spans="3:3" ht="15">
      <c r="C1161" s="150"/>
    </row>
    <row r="1162" spans="3:3" ht="15">
      <c r="C1162" s="150"/>
    </row>
    <row r="1163" spans="3:3" ht="15">
      <c r="C1163" s="150"/>
    </row>
    <row r="1164" spans="3:3" ht="15">
      <c r="C1164" s="150"/>
    </row>
    <row r="1165" spans="3:3" ht="15">
      <c r="C1165" s="150"/>
    </row>
    <row r="1166" spans="3:3" ht="15">
      <c r="C1166" s="150"/>
    </row>
    <row r="1167" spans="3:3" ht="15">
      <c r="C1167" s="150"/>
    </row>
    <row r="1168" spans="3:3" ht="15">
      <c r="C1168" s="150"/>
    </row>
    <row r="1169" spans="3:3" ht="15">
      <c r="C1169" s="150"/>
    </row>
    <row r="1170" spans="3:3" ht="15">
      <c r="C1170" s="150"/>
    </row>
    <row r="1171" spans="3:3" ht="15">
      <c r="C1171" s="150"/>
    </row>
    <row r="1172" spans="3:3" ht="15">
      <c r="C1172" s="150"/>
    </row>
    <row r="1173" spans="3:3" ht="15">
      <c r="C1173" s="150"/>
    </row>
    <row r="1174" spans="3:3" ht="15">
      <c r="C1174" s="150"/>
    </row>
    <row r="1175" spans="3:3" ht="15">
      <c r="C1175" s="150"/>
    </row>
    <row r="1176" spans="3:3" ht="15">
      <c r="C1176" s="150"/>
    </row>
    <row r="1177" spans="3:3" ht="15">
      <c r="C1177" s="150"/>
    </row>
    <row r="1178" spans="3:3" ht="15">
      <c r="C1178" s="150"/>
    </row>
    <row r="1179" spans="3:3" ht="15">
      <c r="C1179" s="150"/>
    </row>
    <row r="1180" spans="3:3" ht="15">
      <c r="C1180" s="150"/>
    </row>
    <row r="1181" spans="3:3" ht="15">
      <c r="C1181" s="150"/>
    </row>
    <row r="1182" spans="3:3" ht="15">
      <c r="C1182" s="150"/>
    </row>
    <row r="1183" spans="3:3" ht="15">
      <c r="C1183" s="150"/>
    </row>
    <row r="1184" spans="3:3" ht="15">
      <c r="C1184" s="150"/>
    </row>
    <row r="1185" spans="3:3" ht="15">
      <c r="C1185" s="150"/>
    </row>
    <row r="1186" spans="3:3" ht="15">
      <c r="C1186" s="150"/>
    </row>
    <row r="1187" spans="3:3" ht="15">
      <c r="C1187" s="150"/>
    </row>
    <row r="1188" spans="3:3" ht="15">
      <c r="C1188" s="150"/>
    </row>
    <row r="1189" spans="3:3" ht="15">
      <c r="C1189" s="150"/>
    </row>
    <row r="1190" spans="3:3" ht="15">
      <c r="C1190" s="150"/>
    </row>
    <row r="1191" spans="3:3" ht="15">
      <c r="C1191" s="150"/>
    </row>
    <row r="1192" spans="3:3" ht="15">
      <c r="C1192" s="150"/>
    </row>
    <row r="1193" spans="3:3" ht="15">
      <c r="C1193" s="150"/>
    </row>
    <row r="1194" spans="3:3" ht="15">
      <c r="C1194" s="150"/>
    </row>
    <row r="1195" spans="3:3" ht="15">
      <c r="C1195" s="150"/>
    </row>
    <row r="1196" spans="3:3" ht="15">
      <c r="C1196" s="150"/>
    </row>
    <row r="1197" spans="3:3" ht="15">
      <c r="C1197" s="150"/>
    </row>
    <row r="1198" spans="3:3" ht="15">
      <c r="C1198" s="150"/>
    </row>
    <row r="1199" spans="3:3" ht="15">
      <c r="C1199" s="150"/>
    </row>
    <row r="1200" spans="3:3" ht="15">
      <c r="C1200" s="150"/>
    </row>
    <row r="1201" spans="3:3" ht="15">
      <c r="C1201" s="150"/>
    </row>
    <row r="1202" spans="3:3" ht="15">
      <c r="C1202" s="150"/>
    </row>
    <row r="1203" spans="3:3" ht="15">
      <c r="C1203" s="150"/>
    </row>
    <row r="1204" spans="3:3" ht="15">
      <c r="C1204" s="150"/>
    </row>
    <row r="1205" spans="3:3" ht="15">
      <c r="C1205" s="150"/>
    </row>
    <row r="1206" spans="3:3" ht="15">
      <c r="C1206" s="150"/>
    </row>
    <row r="1207" spans="3:3" ht="15">
      <c r="C1207" s="150"/>
    </row>
    <row r="1208" spans="3:3" ht="15">
      <c r="C1208" s="150"/>
    </row>
    <row r="1209" spans="3:3" ht="15">
      <c r="C1209" s="150"/>
    </row>
    <row r="1210" spans="3:3" ht="15">
      <c r="C1210" s="150"/>
    </row>
    <row r="1211" spans="3:3" ht="15">
      <c r="C1211" s="150"/>
    </row>
    <row r="1212" spans="3:3" ht="15">
      <c r="C1212" s="150"/>
    </row>
    <row r="1213" spans="3:3" ht="15">
      <c r="C1213" s="150"/>
    </row>
    <row r="1214" spans="3:3" ht="15">
      <c r="C1214" s="150"/>
    </row>
    <row r="1215" spans="3:3" ht="15">
      <c r="C1215" s="150"/>
    </row>
    <row r="1216" spans="3:3" ht="15">
      <c r="C1216" s="150"/>
    </row>
    <row r="1217" spans="3:3" ht="15">
      <c r="C1217" s="150"/>
    </row>
    <row r="1218" spans="3:3" ht="15">
      <c r="C1218" s="150"/>
    </row>
    <row r="1219" spans="3:3" ht="15">
      <c r="C1219" s="150"/>
    </row>
    <row r="1220" spans="3:3" ht="15">
      <c r="C1220" s="150"/>
    </row>
    <row r="1221" spans="3:3" ht="15">
      <c r="C1221" s="150"/>
    </row>
    <row r="1222" spans="3:3" ht="15">
      <c r="C1222" s="150"/>
    </row>
    <row r="1223" spans="3:3" ht="15">
      <c r="C1223" s="150"/>
    </row>
    <row r="1224" spans="3:3" ht="15">
      <c r="C1224" s="150"/>
    </row>
    <row r="1225" spans="3:3" ht="15">
      <c r="C1225" s="150"/>
    </row>
    <row r="1226" spans="3:3" ht="15">
      <c r="C1226" s="150"/>
    </row>
    <row r="1227" spans="3:3" ht="15">
      <c r="C1227" s="150"/>
    </row>
    <row r="1228" spans="3:3" ht="15">
      <c r="C1228" s="150"/>
    </row>
    <row r="1229" spans="3:3" ht="15">
      <c r="C1229" s="150"/>
    </row>
    <row r="1230" spans="3:3" ht="15">
      <c r="C1230" s="150"/>
    </row>
    <row r="1231" spans="3:3" ht="15">
      <c r="C1231" s="150"/>
    </row>
    <row r="1232" spans="3:3" ht="15">
      <c r="C1232" s="150"/>
    </row>
    <row r="1233" spans="3:3" ht="15">
      <c r="C1233" s="150"/>
    </row>
    <row r="1234" spans="3:3" ht="15">
      <c r="C1234" s="150"/>
    </row>
    <row r="1235" spans="3:3" ht="15">
      <c r="C1235" s="150"/>
    </row>
    <row r="1236" spans="3:3" ht="15">
      <c r="C1236" s="150"/>
    </row>
    <row r="1237" spans="3:3" ht="15">
      <c r="C1237" s="150"/>
    </row>
    <row r="1238" spans="3:3" ht="15">
      <c r="C1238" s="150"/>
    </row>
    <row r="1239" spans="3:3" ht="15">
      <c r="C1239" s="150"/>
    </row>
    <row r="1240" spans="3:3" ht="15">
      <c r="C1240" s="150"/>
    </row>
    <row r="1241" spans="3:3" ht="15">
      <c r="C1241" s="150"/>
    </row>
    <row r="1242" spans="3:3" ht="15">
      <c r="C1242" s="150"/>
    </row>
    <row r="1243" spans="3:3" ht="15">
      <c r="C1243" s="150"/>
    </row>
    <row r="1244" spans="3:3" ht="15">
      <c r="C1244" s="150"/>
    </row>
    <row r="1245" spans="3:3" ht="15">
      <c r="C1245" s="150"/>
    </row>
    <row r="1246" spans="3:3" ht="15">
      <c r="C1246" s="150"/>
    </row>
    <row r="1247" spans="3:3" ht="15">
      <c r="C1247" s="150"/>
    </row>
    <row r="1248" spans="3:3" ht="15">
      <c r="C1248" s="150"/>
    </row>
    <row r="1249" spans="3:3" ht="15">
      <c r="C1249" s="150"/>
    </row>
    <row r="1250" spans="3:3" ht="15">
      <c r="C1250" s="150"/>
    </row>
    <row r="1251" spans="3:3" ht="15">
      <c r="C1251" s="150"/>
    </row>
    <row r="1252" spans="3:3" ht="15">
      <c r="C1252" s="150"/>
    </row>
    <row r="1253" spans="3:3" ht="15">
      <c r="C1253" s="150"/>
    </row>
    <row r="1254" spans="3:3" ht="15">
      <c r="C1254" s="150"/>
    </row>
    <row r="1255" spans="3:3" ht="15">
      <c r="C1255" s="150"/>
    </row>
    <row r="1256" spans="3:3" ht="15">
      <c r="C1256" s="150"/>
    </row>
    <row r="1257" spans="3:3" ht="15">
      <c r="C1257" s="150"/>
    </row>
    <row r="1258" spans="3:3" ht="15">
      <c r="C1258" s="150"/>
    </row>
    <row r="1259" spans="3:3" ht="15">
      <c r="C1259" s="150"/>
    </row>
    <row r="1260" spans="3:3" ht="15">
      <c r="C1260" s="150"/>
    </row>
    <row r="1261" spans="3:3" ht="15">
      <c r="C1261" s="150"/>
    </row>
    <row r="1262" spans="3:3" ht="15">
      <c r="C1262" s="150"/>
    </row>
    <row r="1263" spans="3:3" ht="15">
      <c r="C1263" s="150"/>
    </row>
    <row r="1264" spans="3:3" ht="15">
      <c r="C1264" s="150"/>
    </row>
    <row r="1265" spans="3:3" ht="15">
      <c r="C1265" s="150"/>
    </row>
    <row r="1266" spans="3:3" ht="15">
      <c r="C1266" s="150"/>
    </row>
    <row r="1267" spans="3:3" ht="15">
      <c r="C1267" s="150"/>
    </row>
    <row r="1268" spans="3:3" ht="15">
      <c r="C1268" s="150"/>
    </row>
    <row r="1269" spans="3:3" ht="15">
      <c r="C1269" s="150"/>
    </row>
    <row r="1270" spans="3:3" ht="15">
      <c r="C1270" s="150"/>
    </row>
    <row r="1271" spans="3:3" ht="15">
      <c r="C1271" s="150"/>
    </row>
    <row r="1272" spans="3:3" ht="15">
      <c r="C1272" s="150"/>
    </row>
    <row r="1273" spans="3:3" ht="15">
      <c r="C1273" s="150"/>
    </row>
    <row r="1274" spans="3:3" ht="15">
      <c r="C1274" s="150"/>
    </row>
    <row r="1275" spans="3:3" ht="15">
      <c r="C1275" s="150"/>
    </row>
    <row r="1276" spans="3:3" ht="15">
      <c r="C1276" s="150"/>
    </row>
    <row r="1277" spans="3:3" ht="15">
      <c r="C1277" s="150"/>
    </row>
    <row r="1278" spans="3:3" ht="15">
      <c r="C1278" s="150"/>
    </row>
    <row r="1279" spans="3:3" ht="15">
      <c r="C1279" s="150"/>
    </row>
    <row r="1280" spans="3:3" ht="15">
      <c r="C1280" s="150"/>
    </row>
    <row r="1281" spans="3:3" ht="15">
      <c r="C1281" s="150"/>
    </row>
    <row r="1282" spans="3:3" ht="15">
      <c r="C1282" s="150"/>
    </row>
    <row r="1283" spans="3:3" ht="15">
      <c r="C1283" s="150"/>
    </row>
    <row r="1284" spans="3:3" ht="15">
      <c r="C1284" s="150"/>
    </row>
    <row r="1285" spans="3:3" ht="15">
      <c r="C1285" s="150"/>
    </row>
    <row r="1286" spans="3:3" ht="15">
      <c r="C1286" s="150"/>
    </row>
    <row r="1287" spans="3:3" ht="15">
      <c r="C1287" s="150"/>
    </row>
    <row r="1288" spans="3:3" ht="15">
      <c r="C1288" s="150"/>
    </row>
    <row r="1289" spans="3:3" ht="15">
      <c r="C1289" s="150"/>
    </row>
    <row r="1290" spans="3:3" ht="15">
      <c r="C1290" s="150"/>
    </row>
    <row r="1291" spans="3:3" ht="15">
      <c r="C1291" s="150"/>
    </row>
    <row r="1292" spans="3:3" ht="15">
      <c r="C1292" s="150"/>
    </row>
    <row r="1293" spans="3:3" ht="15">
      <c r="C1293" s="150"/>
    </row>
    <row r="1294" spans="3:3" ht="15">
      <c r="C1294" s="150"/>
    </row>
    <row r="1295" spans="3:3" ht="15">
      <c r="C1295" s="150"/>
    </row>
    <row r="1296" spans="3:3" ht="15">
      <c r="C1296" s="150"/>
    </row>
    <row r="1297" spans="3:3" ht="15">
      <c r="C1297" s="150"/>
    </row>
    <row r="1298" spans="3:3" ht="15">
      <c r="C1298" s="150"/>
    </row>
    <row r="1299" spans="3:3" ht="15">
      <c r="C1299" s="150"/>
    </row>
    <row r="1300" spans="3:3" ht="15">
      <c r="C1300" s="150"/>
    </row>
    <row r="1301" spans="3:3" ht="15">
      <c r="C1301" s="150"/>
    </row>
    <row r="1302" spans="3:3" ht="15">
      <c r="C1302" s="150"/>
    </row>
    <row r="1303" spans="3:3" ht="15">
      <c r="C1303" s="150"/>
    </row>
    <row r="1304" spans="3:3" ht="15">
      <c r="C1304" s="150"/>
    </row>
    <row r="1305" spans="3:3" ht="15">
      <c r="C1305" s="150"/>
    </row>
    <row r="1306" spans="3:3" ht="15">
      <c r="C1306" s="150"/>
    </row>
    <row r="1307" spans="3:3" ht="15">
      <c r="C1307" s="150"/>
    </row>
    <row r="1308" spans="3:3" ht="15">
      <c r="C1308" s="150"/>
    </row>
    <row r="1309" spans="3:3" ht="15">
      <c r="C1309" s="150"/>
    </row>
    <row r="1310" spans="3:3" ht="15">
      <c r="C1310" s="150"/>
    </row>
    <row r="1311" spans="3:3" ht="15">
      <c r="C1311" s="150"/>
    </row>
    <row r="1312" spans="3:3" ht="15">
      <c r="C1312" s="150"/>
    </row>
    <row r="1313" spans="3:3" ht="15">
      <c r="C1313" s="150"/>
    </row>
    <row r="1314" spans="3:3" ht="15">
      <c r="C1314" s="150"/>
    </row>
    <row r="1315" spans="3:3" ht="15">
      <c r="C1315" s="150"/>
    </row>
    <row r="1316" spans="3:3" ht="15">
      <c r="C1316" s="150"/>
    </row>
    <row r="1317" spans="3:3" ht="15">
      <c r="C1317" s="150"/>
    </row>
    <row r="1318" spans="3:3" ht="15">
      <c r="C1318" s="150"/>
    </row>
    <row r="1319" spans="3:3" ht="15">
      <c r="C1319" s="150"/>
    </row>
    <row r="1320" spans="3:3" ht="15">
      <c r="C1320" s="150"/>
    </row>
    <row r="1321" spans="3:3" ht="15">
      <c r="C1321" s="150"/>
    </row>
    <row r="1322" spans="3:3" ht="15">
      <c r="C1322" s="150"/>
    </row>
    <row r="1323" spans="3:3" ht="15">
      <c r="C1323" s="150"/>
    </row>
    <row r="1324" spans="3:3" ht="15">
      <c r="C1324" s="150"/>
    </row>
    <row r="1325" spans="3:3" ht="15">
      <c r="C1325" s="150"/>
    </row>
    <row r="1326" spans="3:3" ht="15">
      <c r="C1326" s="150"/>
    </row>
    <row r="1327" spans="3:3" ht="15">
      <c r="C1327" s="150"/>
    </row>
    <row r="1328" spans="3:3" ht="15">
      <c r="C1328" s="150"/>
    </row>
    <row r="1329" spans="3:3" ht="15">
      <c r="C1329" s="150"/>
    </row>
    <row r="1330" spans="3:3" ht="15">
      <c r="C1330" s="150"/>
    </row>
    <row r="1331" spans="3:3" ht="15">
      <c r="C1331" s="150"/>
    </row>
    <row r="1332" spans="3:3" ht="15">
      <c r="C1332" s="150"/>
    </row>
    <row r="1333" spans="3:3" ht="15">
      <c r="C1333" s="150"/>
    </row>
    <row r="1334" spans="3:3" ht="15">
      <c r="C1334" s="150"/>
    </row>
    <row r="1335" spans="3:3" ht="15">
      <c r="C1335" s="150"/>
    </row>
    <row r="1336" spans="3:3" ht="15">
      <c r="C1336" s="150"/>
    </row>
    <row r="1337" spans="3:3" ht="15">
      <c r="C1337" s="150"/>
    </row>
    <row r="1338" spans="3:3" ht="15">
      <c r="C1338" s="150"/>
    </row>
    <row r="1339" spans="3:3" ht="15">
      <c r="C1339" s="150"/>
    </row>
    <row r="1340" spans="3:3" ht="15">
      <c r="C1340" s="150"/>
    </row>
    <row r="1341" spans="3:3" ht="15">
      <c r="C1341" s="150"/>
    </row>
    <row r="1342" spans="3:3" ht="15">
      <c r="C1342" s="150"/>
    </row>
    <row r="1343" spans="3:3" ht="15">
      <c r="C1343" s="150"/>
    </row>
    <row r="1344" spans="3:3" ht="15">
      <c r="C1344" s="150"/>
    </row>
    <row r="1345" spans="3:3" ht="15">
      <c r="C1345" s="150"/>
    </row>
    <row r="1346" spans="3:3" ht="15">
      <c r="C1346" s="150"/>
    </row>
    <row r="1347" spans="3:3" ht="15">
      <c r="C1347" s="150"/>
    </row>
    <row r="1348" spans="3:3" ht="15">
      <c r="C1348" s="150"/>
    </row>
    <row r="1349" spans="3:3" ht="15">
      <c r="C1349" s="150"/>
    </row>
    <row r="1350" spans="3:3" ht="15">
      <c r="C1350" s="150"/>
    </row>
    <row r="1351" spans="3:3" ht="15">
      <c r="C1351" s="150"/>
    </row>
    <row r="1352" spans="3:3" ht="15">
      <c r="C1352" s="150"/>
    </row>
    <row r="1353" spans="3:3" ht="15">
      <c r="C1353" s="150"/>
    </row>
    <row r="1354" spans="3:3" ht="15">
      <c r="C1354" s="150"/>
    </row>
    <row r="1355" spans="3:3" ht="15">
      <c r="C1355" s="150"/>
    </row>
    <row r="1356" spans="3:3" ht="15">
      <c r="C1356" s="150"/>
    </row>
    <row r="1357" spans="3:3" ht="15">
      <c r="C1357" s="150"/>
    </row>
    <row r="1358" spans="3:3" ht="15">
      <c r="C1358" s="150"/>
    </row>
    <row r="1359" spans="3:3" ht="15">
      <c r="C1359" s="150"/>
    </row>
    <row r="1360" spans="3:3" ht="15">
      <c r="C1360" s="150"/>
    </row>
    <row r="1361" spans="3:3" ht="15">
      <c r="C1361" s="150"/>
    </row>
    <row r="1362" spans="3:3" ht="15">
      <c r="C1362" s="150"/>
    </row>
    <row r="1363" spans="3:3" ht="15">
      <c r="C1363" s="150"/>
    </row>
    <row r="1364" spans="3:3" ht="15">
      <c r="C1364" s="150"/>
    </row>
    <row r="1365" spans="3:3" ht="15">
      <c r="C1365" s="150"/>
    </row>
    <row r="1366" spans="3:3" ht="15">
      <c r="C1366" s="150"/>
    </row>
    <row r="1367" spans="3:3" ht="15">
      <c r="C1367" s="150"/>
    </row>
    <row r="1368" spans="3:3" ht="15">
      <c r="C1368" s="150"/>
    </row>
    <row r="1369" spans="3:3" ht="15">
      <c r="C1369" s="150"/>
    </row>
    <row r="1370" spans="3:3" ht="15">
      <c r="C1370" s="150"/>
    </row>
    <row r="1371" spans="3:3" ht="15">
      <c r="C1371" s="150"/>
    </row>
    <row r="1372" spans="3:3" ht="15">
      <c r="C1372" s="150"/>
    </row>
    <row r="1373" spans="3:3" ht="15">
      <c r="C1373" s="150"/>
    </row>
    <row r="1374" spans="3:3" ht="15">
      <c r="C1374" s="150"/>
    </row>
    <row r="1375" spans="3:3" ht="15">
      <c r="C1375" s="150"/>
    </row>
    <row r="1376" spans="3:3" ht="15">
      <c r="C1376" s="150"/>
    </row>
    <row r="1377" spans="3:3" ht="15">
      <c r="C1377" s="150"/>
    </row>
    <row r="1378" spans="3:3" ht="15">
      <c r="C1378" s="150"/>
    </row>
    <row r="1379" spans="3:3" ht="15">
      <c r="C1379" s="150"/>
    </row>
    <row r="1380" spans="3:3" ht="15">
      <c r="C1380" s="150"/>
    </row>
    <row r="1381" spans="3:3" ht="15">
      <c r="C1381" s="150"/>
    </row>
    <row r="1382" spans="3:3" ht="15">
      <c r="C1382" s="150"/>
    </row>
    <row r="1383" spans="3:3" ht="15">
      <c r="C1383" s="150"/>
    </row>
    <row r="1384" spans="3:3" ht="15">
      <c r="C1384" s="150"/>
    </row>
    <row r="1385" spans="3:3" ht="15">
      <c r="C1385" s="150"/>
    </row>
    <row r="1386" spans="3:3" ht="15">
      <c r="C1386" s="150"/>
    </row>
    <row r="1387" spans="3:3" ht="15">
      <c r="C1387" s="150"/>
    </row>
    <row r="1388" spans="3:3" ht="15">
      <c r="C1388" s="150"/>
    </row>
    <row r="1389" spans="3:3" ht="15">
      <c r="C1389" s="150"/>
    </row>
    <row r="1390" spans="3:3" ht="15">
      <c r="C1390" s="150"/>
    </row>
    <row r="1391" spans="3:3" ht="15">
      <c r="C1391" s="150"/>
    </row>
    <row r="1392" spans="3:3" ht="15">
      <c r="C1392" s="150"/>
    </row>
    <row r="1393" spans="3:3" ht="15">
      <c r="C1393" s="150"/>
    </row>
    <row r="1394" spans="3:3" ht="15">
      <c r="C1394" s="150"/>
    </row>
    <row r="1395" spans="3:3" ht="15">
      <c r="C1395" s="150"/>
    </row>
    <row r="1396" spans="3:3" ht="15">
      <c r="C1396" s="150"/>
    </row>
    <row r="1397" spans="3:3" ht="15">
      <c r="C1397" s="150"/>
    </row>
    <row r="1398" spans="3:3" ht="15">
      <c r="C1398" s="150"/>
    </row>
    <row r="1399" spans="3:3" ht="15">
      <c r="C1399" s="150"/>
    </row>
    <row r="1400" spans="3:3" ht="15">
      <c r="C1400" s="150"/>
    </row>
    <row r="1401" spans="3:3" ht="15">
      <c r="C1401" s="150"/>
    </row>
    <row r="1402" spans="3:3" ht="15">
      <c r="C1402" s="150"/>
    </row>
    <row r="1403" spans="3:3" ht="15">
      <c r="C1403" s="150"/>
    </row>
    <row r="1404" spans="3:3" ht="15">
      <c r="C1404" s="150"/>
    </row>
    <row r="1405" spans="3:3" ht="15">
      <c r="C1405" s="150"/>
    </row>
    <row r="1406" spans="3:3" ht="15">
      <c r="C1406" s="150"/>
    </row>
    <row r="1407" spans="3:3" ht="15">
      <c r="C1407" s="150"/>
    </row>
    <row r="1408" spans="3:3" ht="15">
      <c r="C1408" s="150"/>
    </row>
    <row r="1409" spans="3:3" ht="15">
      <c r="C1409" s="150"/>
    </row>
    <row r="1410" spans="3:3" ht="15">
      <c r="C1410" s="150"/>
    </row>
    <row r="1411" spans="3:3" ht="15">
      <c r="C1411" s="150"/>
    </row>
    <row r="1412" spans="3:3" ht="15">
      <c r="C1412" s="150"/>
    </row>
    <row r="1413" spans="3:3" ht="15">
      <c r="C1413" s="150"/>
    </row>
    <row r="1414" spans="3:3" ht="15">
      <c r="C1414" s="150"/>
    </row>
    <row r="1415" spans="3:3" ht="15">
      <c r="C1415" s="150"/>
    </row>
    <row r="1416" spans="3:3" ht="15">
      <c r="C1416" s="150"/>
    </row>
    <row r="1417" spans="3:3" ht="15">
      <c r="C1417" s="150"/>
    </row>
    <row r="1418" spans="3:3" ht="15">
      <c r="C1418" s="150"/>
    </row>
    <row r="1419" spans="3:3" ht="15">
      <c r="C1419" s="150"/>
    </row>
    <row r="1420" spans="3:3" ht="15">
      <c r="C1420" s="150"/>
    </row>
  </sheetData>
  <autoFilter ref="A9:Q133">
    <filterColumn colId="0">
      <filters>
        <filter val="IN"/>
      </filters>
    </filterColumn>
  </autoFilter>
  <mergeCells count="8">
    <mergeCell ref="M7:N7"/>
    <mergeCell ref="C4:L4"/>
    <mergeCell ref="C5:L5"/>
    <mergeCell ref="C7:C8"/>
    <mergeCell ref="D7:D8"/>
    <mergeCell ref="E7:F7"/>
    <mergeCell ref="G7:J7"/>
    <mergeCell ref="K7:L7"/>
  </mergeCells>
  <phoneticPr fontId="11" type="noConversion"/>
  <pageMargins left="0.25" right="0.25" top="0.42" bottom="0.32" header="0.19" footer="0.25"/>
  <pageSetup paperSize="9" orientation="landscape" r:id="rId1"/>
  <headerFooter alignWithMargins="0">
    <oddFooter>&amp;R&amp;P</oddFooter>
  </headerFooter>
  <legacyDrawing r:id="rId2"/>
</worksheet>
</file>

<file path=xl/worksheets/sheet3.xml><?xml version="1.0" encoding="utf-8"?>
<worksheet xmlns="http://schemas.openxmlformats.org/spreadsheetml/2006/main" xmlns:r="http://schemas.openxmlformats.org/officeDocument/2006/relationships">
  <sheetPr codeName="Sheet11" enableFormatConditionsCalculation="0">
    <tabColor indexed="33"/>
  </sheetPr>
  <dimension ref="A1:H210"/>
  <sheetViews>
    <sheetView topLeftCell="A85" workbookViewId="0">
      <selection activeCell="A92" sqref="A92"/>
    </sheetView>
  </sheetViews>
  <sheetFormatPr defaultRowHeight="12.75"/>
  <cols>
    <col min="1" max="1" width="37.5703125" customWidth="1"/>
    <col min="2" max="2" width="11.7109375" customWidth="1"/>
    <col min="3" max="3" width="7.28515625" customWidth="1"/>
    <col min="4" max="4" width="7" customWidth="1"/>
    <col min="5" max="6" width="15.7109375" style="90" customWidth="1"/>
    <col min="7" max="7" width="12.7109375" style="112" customWidth="1"/>
    <col min="8" max="8" width="10.85546875" customWidth="1"/>
  </cols>
  <sheetData>
    <row r="1" spans="1:8" ht="16.5" customHeight="1">
      <c r="A1" s="1" t="str">
        <f>TT!D6</f>
        <v xml:space="preserve">COÂNG TY CP HÖNG ÑAÏO CONTAINER </v>
      </c>
      <c r="B1" s="1"/>
      <c r="C1" s="1"/>
      <c r="D1" s="1"/>
      <c r="E1" s="14"/>
    </row>
    <row r="2" spans="1:8" ht="16.5" customHeight="1">
      <c r="A2" s="1" t="str">
        <f>TT!D7</f>
        <v xml:space="preserve">105/9B Ñieän Bieân Phuû, Phöôøng 17, Quaän Bình Thaïnh </v>
      </c>
      <c r="B2" s="1"/>
    </row>
    <row r="3" spans="1:8" ht="16.5" customHeight="1"/>
    <row r="4" spans="1:8" ht="16.5" customHeight="1"/>
    <row r="5" spans="1:8" ht="7.5" customHeight="1"/>
    <row r="6" spans="1:8" ht="23.25">
      <c r="A6" s="733" t="s">
        <v>160</v>
      </c>
      <c r="B6" s="733"/>
      <c r="C6" s="733"/>
      <c r="D6" s="733"/>
      <c r="E6" s="733"/>
      <c r="F6" s="733"/>
    </row>
    <row r="7" spans="1:8" ht="18">
      <c r="A7" s="734" t="str">
        <f>"Taïi "&amp;TT!F49</f>
        <v>Taïi Ngày 30 tháng 9 năm 2013</v>
      </c>
      <c r="B7" s="734"/>
      <c r="C7" s="734"/>
      <c r="D7" s="734"/>
      <c r="E7" s="734"/>
      <c r="F7" s="734"/>
    </row>
    <row r="8" spans="1:8" ht="14.25">
      <c r="E8" s="14"/>
      <c r="F8" s="94" t="s">
        <v>485</v>
      </c>
    </row>
    <row r="9" spans="1:8" ht="32.25" thickBot="1">
      <c r="A9" s="727" t="s">
        <v>161</v>
      </c>
      <c r="B9" s="728"/>
      <c r="C9" s="35" t="s">
        <v>178</v>
      </c>
      <c r="D9" s="35" t="s">
        <v>176</v>
      </c>
      <c r="E9" s="36" t="s">
        <v>158</v>
      </c>
      <c r="F9" s="36" t="s">
        <v>384</v>
      </c>
    </row>
    <row r="10" spans="1:8" ht="26.25" customHeight="1" thickTop="1">
      <c r="A10" s="62" t="s">
        <v>376</v>
      </c>
      <c r="B10" s="38"/>
      <c r="C10" s="2">
        <v>100</v>
      </c>
      <c r="D10" s="2"/>
      <c r="E10" s="3">
        <f>E11+E14+E17+E24+E27</f>
        <v>160415241662.91599</v>
      </c>
      <c r="F10" s="3">
        <f>F11+F14+F17+F24+F27</f>
        <v>47728060200.097168</v>
      </c>
      <c r="H10">
        <f>E10/E69</f>
        <v>0.8109587624249065</v>
      </c>
    </row>
    <row r="11" spans="1:8" s="24" customFormat="1" ht="17.25" customHeight="1">
      <c r="A11" s="63" t="s">
        <v>247</v>
      </c>
      <c r="B11" s="64"/>
      <c r="C11" s="4">
        <v>110</v>
      </c>
      <c r="D11" s="4"/>
      <c r="E11" s="5">
        <f>SUM(E12:E13)</f>
        <v>15033467794.853842</v>
      </c>
      <c r="F11" s="5">
        <f>SUM(F12:F13)</f>
        <v>2162082335.0538459</v>
      </c>
      <c r="G11" s="122"/>
    </row>
    <row r="12" spans="1:8" s="6" customFormat="1" ht="17.25" customHeight="1">
      <c r="A12" s="53" t="s">
        <v>179</v>
      </c>
      <c r="B12" s="65"/>
      <c r="C12" s="7">
        <v>111</v>
      </c>
      <c r="D12" s="7" t="s">
        <v>507</v>
      </c>
      <c r="E12" s="8">
        <f>'CDSPSQ1-2010'!K10+'CDSPSQ1-2010'!K11+'CDSPSQ1-2010'!K12</f>
        <v>15033467794.853842</v>
      </c>
      <c r="F12" s="8">
        <f>'CDSPSQ1-2010'!E10+'CDSPSQ1-2010'!E11+'CDSPSQ1-2010'!E12</f>
        <v>2162082335.0538459</v>
      </c>
      <c r="G12" s="123"/>
    </row>
    <row r="13" spans="1:8" s="9" customFormat="1" ht="17.25" customHeight="1">
      <c r="A13" s="53" t="s">
        <v>180</v>
      </c>
      <c r="B13" s="65"/>
      <c r="C13" s="7">
        <v>112</v>
      </c>
      <c r="D13" s="7"/>
      <c r="E13" s="8"/>
      <c r="F13" s="8"/>
      <c r="G13" s="43"/>
    </row>
    <row r="14" spans="1:8" s="25" customFormat="1" ht="17.25" customHeight="1">
      <c r="A14" s="63" t="s">
        <v>378</v>
      </c>
      <c r="B14" s="64"/>
      <c r="C14" s="4">
        <v>120</v>
      </c>
      <c r="D14" s="4" t="s">
        <v>508</v>
      </c>
      <c r="E14" s="5">
        <f>SUM(E15:E16)</f>
        <v>0</v>
      </c>
      <c r="F14" s="5">
        <f>SUM(F15:F16)</f>
        <v>0</v>
      </c>
      <c r="G14" s="124"/>
    </row>
    <row r="15" spans="1:8" s="9" customFormat="1" ht="17.25" customHeight="1">
      <c r="A15" s="53" t="s">
        <v>181</v>
      </c>
      <c r="B15" s="65"/>
      <c r="C15" s="7">
        <v>121</v>
      </c>
      <c r="D15" s="7"/>
      <c r="E15" s="8"/>
      <c r="F15" s="8"/>
      <c r="G15" s="43"/>
    </row>
    <row r="16" spans="1:8" ht="17.25" customHeight="1">
      <c r="A16" s="53" t="s">
        <v>377</v>
      </c>
      <c r="B16" s="65"/>
      <c r="C16" s="7">
        <v>129</v>
      </c>
      <c r="D16" s="7"/>
      <c r="E16" s="5"/>
      <c r="F16" s="5"/>
    </row>
    <row r="17" spans="1:7" s="25" customFormat="1" ht="17.25" customHeight="1">
      <c r="A17" s="63" t="s">
        <v>379</v>
      </c>
      <c r="B17" s="64"/>
      <c r="C17" s="4">
        <v>130</v>
      </c>
      <c r="D17" s="4"/>
      <c r="E17" s="5">
        <f>SUM(E18:E23)</f>
        <v>111673718931.5</v>
      </c>
      <c r="F17" s="5">
        <f>SUM(F18:F23)</f>
        <v>20391543365.400002</v>
      </c>
      <c r="G17" s="124"/>
    </row>
    <row r="18" spans="1:7" s="9" customFormat="1" ht="17.25" customHeight="1">
      <c r="A18" s="53" t="s">
        <v>162</v>
      </c>
      <c r="B18" s="65"/>
      <c r="C18" s="7">
        <v>131</v>
      </c>
      <c r="D18" s="7"/>
      <c r="E18" s="8">
        <f>'CDSPSQ1-2010'!K13</f>
        <v>22125536482.400002</v>
      </c>
      <c r="F18" s="8">
        <f>'CDSPSQ1-2010'!E13</f>
        <v>30574825416.400002</v>
      </c>
      <c r="G18" s="43"/>
    </row>
    <row r="19" spans="1:7" s="9" customFormat="1" ht="17.25" customHeight="1">
      <c r="A19" s="53" t="s">
        <v>163</v>
      </c>
      <c r="B19" s="65"/>
      <c r="C19" s="7">
        <v>132</v>
      </c>
      <c r="D19" s="7"/>
      <c r="E19" s="8">
        <f>'CDSPSQ1-2010'!K48</f>
        <v>0</v>
      </c>
      <c r="F19" s="8">
        <f>'CDSPSQ1-2010'!E48</f>
        <v>585596651</v>
      </c>
      <c r="G19" s="43"/>
    </row>
    <row r="20" spans="1:7" ht="17.25" customHeight="1">
      <c r="A20" s="114" t="s">
        <v>509</v>
      </c>
      <c r="B20" s="65"/>
      <c r="C20" s="7">
        <v>133</v>
      </c>
      <c r="D20" s="7"/>
      <c r="E20" s="139">
        <f>'CDSPSQ1-2010'!K16</f>
        <v>89231960658.100006</v>
      </c>
      <c r="F20" s="89">
        <f>'CDSPSQ1-2010'!E16-'CDSPSQ1-2010'!F16-83184197008</f>
        <v>-13118880428</v>
      </c>
    </row>
    <row r="21" spans="1:7" s="9" customFormat="1" ht="17.25" customHeight="1">
      <c r="A21" s="53" t="s">
        <v>185</v>
      </c>
      <c r="B21" s="65"/>
      <c r="C21" s="7">
        <v>134</v>
      </c>
      <c r="D21" s="7"/>
      <c r="E21" s="8"/>
      <c r="F21" s="8"/>
      <c r="G21" s="43"/>
    </row>
    <row r="22" spans="1:7" s="9" customFormat="1" ht="17.25" customHeight="1">
      <c r="A22" s="53" t="s">
        <v>164</v>
      </c>
      <c r="B22" s="65"/>
      <c r="C22" s="7">
        <v>135</v>
      </c>
      <c r="D22" s="7" t="s">
        <v>510</v>
      </c>
      <c r="E22" s="8">
        <f>'CDSPSQ1-2010'!K17+'CDSPSQ1-2010'!K59+'CDSPSQ1-2010'!K62-'CDSPSQ1-2010'!L17</f>
        <v>373362679</v>
      </c>
      <c r="F22" s="89">
        <f>'CDSPSQ1-2010'!E17</f>
        <v>2407142614</v>
      </c>
      <c r="G22" s="43"/>
    </row>
    <row r="23" spans="1:7" s="9" customFormat="1" ht="17.25" customHeight="1">
      <c r="A23" s="53" t="s">
        <v>248</v>
      </c>
      <c r="B23" s="65"/>
      <c r="C23" s="7">
        <v>139</v>
      </c>
      <c r="D23" s="7"/>
      <c r="E23" s="8">
        <f>-'CDSPSQ1-2010'!L18+'CDSPSQ1-2010'!K18</f>
        <v>-57140888</v>
      </c>
      <c r="F23" s="8">
        <f>-'CDSPSQ1-2010'!F18+'CDSPSQ1-2010'!E18</f>
        <v>-57140888</v>
      </c>
      <c r="G23" s="43"/>
    </row>
    <row r="24" spans="1:7" s="25" customFormat="1" ht="17.25" customHeight="1">
      <c r="A24" s="63" t="s">
        <v>165</v>
      </c>
      <c r="B24" s="64"/>
      <c r="C24" s="4">
        <v>140</v>
      </c>
      <c r="D24" s="4"/>
      <c r="E24" s="5">
        <f>SUM(E25:E26)</f>
        <v>32508045089.934891</v>
      </c>
      <c r="F24" s="5">
        <f>SUM(F25:F26)</f>
        <v>24871748653.143318</v>
      </c>
      <c r="G24" s="124"/>
    </row>
    <row r="25" spans="1:7" s="9" customFormat="1" ht="17.25" customHeight="1">
      <c r="A25" s="66" t="s">
        <v>186</v>
      </c>
      <c r="B25" s="67"/>
      <c r="C25" s="7">
        <v>141</v>
      </c>
      <c r="D25" s="32" t="s">
        <v>511</v>
      </c>
      <c r="E25" s="8">
        <f>'CDSPSQ1-2010'!K24+'CDSPSQ1-2010'!K25+'CDSPSQ1-2010'!K26+'CDSPSQ1-2010'!K27+'CDSPSQ1-2010'!K28</f>
        <v>32508045089.934891</v>
      </c>
      <c r="F25" s="8">
        <f>'CDSPSQ1-2010'!E24+'CDSPSQ1-2010'!E25+'CDSPSQ1-2010'!E26+'CDSPSQ1-2010'!E27+'CDSPSQ1-2010'!E28</f>
        <v>24871748653.143318</v>
      </c>
      <c r="G25" s="43"/>
    </row>
    <row r="26" spans="1:7" s="9" customFormat="1" ht="17.25" customHeight="1">
      <c r="A26" s="53" t="s">
        <v>187</v>
      </c>
      <c r="B26" s="65"/>
      <c r="C26" s="7">
        <v>149</v>
      </c>
      <c r="D26" s="32"/>
      <c r="E26" s="8"/>
      <c r="F26" s="8"/>
      <c r="G26" s="43"/>
    </row>
    <row r="27" spans="1:7" s="25" customFormat="1" ht="17.25" customHeight="1">
      <c r="A27" s="63" t="s">
        <v>188</v>
      </c>
      <c r="B27" s="64"/>
      <c r="C27" s="4">
        <v>150</v>
      </c>
      <c r="D27" s="4"/>
      <c r="E27" s="5">
        <f>SUM(E28:E31)</f>
        <v>1200009846.6272726</v>
      </c>
      <c r="F27" s="5">
        <f>SUM(F28:F31)</f>
        <v>302685846.49999994</v>
      </c>
      <c r="G27" s="124"/>
    </row>
    <row r="28" spans="1:7" s="9" customFormat="1" ht="17.25" customHeight="1">
      <c r="A28" s="53" t="s">
        <v>189</v>
      </c>
      <c r="B28" s="65"/>
      <c r="C28" s="7">
        <v>151</v>
      </c>
      <c r="D28" s="7"/>
      <c r="E28" s="8">
        <f>'CDSPSQ1-2010'!K20</f>
        <v>601291200.70000005</v>
      </c>
      <c r="F28" s="8">
        <f>'CDSPSQ1-2010'!E20</f>
        <v>130940599.19999999</v>
      </c>
      <c r="G28" s="43"/>
    </row>
    <row r="29" spans="1:7" ht="17.25" customHeight="1">
      <c r="A29" s="53" t="s">
        <v>512</v>
      </c>
      <c r="B29" s="65"/>
      <c r="C29" s="7">
        <v>152</v>
      </c>
      <c r="D29" s="7"/>
      <c r="E29" s="8">
        <f>'CDSPSQ1-2010'!K14</f>
        <v>534881532.92727256</v>
      </c>
      <c r="F29" s="8">
        <f>'CDSPSQ1-2010'!E14</f>
        <v>135306093.29999995</v>
      </c>
    </row>
    <row r="30" spans="1:7" ht="17.25" customHeight="1">
      <c r="A30" s="53" t="s">
        <v>513</v>
      </c>
      <c r="B30" s="65"/>
      <c r="C30" s="7">
        <v>154</v>
      </c>
      <c r="D30" s="7" t="s">
        <v>514</v>
      </c>
      <c r="E30" s="8"/>
      <c r="F30" s="8"/>
    </row>
    <row r="31" spans="1:7" s="9" customFormat="1" ht="17.25" customHeight="1">
      <c r="A31" s="53" t="s">
        <v>190</v>
      </c>
      <c r="B31" s="65"/>
      <c r="C31" s="7">
        <v>158</v>
      </c>
      <c r="D31" s="32"/>
      <c r="E31" s="8">
        <f>'CDSPSQ1-2010'!K19+'CDSPSQ1-2010'!K23</f>
        <v>63837113</v>
      </c>
      <c r="F31" s="8">
        <f>'CDSPSQ1-2010'!E19+'CDSPSQ1-2010'!E23</f>
        <v>36439154</v>
      </c>
      <c r="G31" s="43"/>
    </row>
    <row r="32" spans="1:7" s="25" customFormat="1" ht="25.5" customHeight="1">
      <c r="A32" s="63" t="s">
        <v>191</v>
      </c>
      <c r="B32" s="64"/>
      <c r="C32" s="4">
        <v>200</v>
      </c>
      <c r="D32" s="37"/>
      <c r="E32" s="5">
        <f>E34+E40+E51+E54+E59</f>
        <v>104361317618.70667</v>
      </c>
      <c r="F32" s="5">
        <f>F34+F40+F51+F54+F59</f>
        <v>99065289112.096466</v>
      </c>
      <c r="G32" s="124"/>
    </row>
    <row r="33" spans="1:7" s="9" customFormat="1" ht="17.25" customHeight="1">
      <c r="A33" s="63" t="s">
        <v>192</v>
      </c>
      <c r="B33" s="64"/>
      <c r="C33" s="7"/>
      <c r="D33" s="7"/>
      <c r="E33" s="8"/>
      <c r="F33" s="8"/>
      <c r="G33" s="43"/>
    </row>
    <row r="34" spans="1:7" s="25" customFormat="1" ht="17.25" customHeight="1">
      <c r="A34" s="63" t="s">
        <v>193</v>
      </c>
      <c r="B34" s="64"/>
      <c r="C34" s="4">
        <v>210</v>
      </c>
      <c r="D34" s="4"/>
      <c r="E34" s="5">
        <f>SUM(E35:E39)</f>
        <v>24139961087.600006</v>
      </c>
      <c r="F34" s="5">
        <f>SUM(F35:F39)</f>
        <v>22780515985.600006</v>
      </c>
      <c r="G34" s="124"/>
    </row>
    <row r="35" spans="1:7" s="9" customFormat="1" ht="17.25" customHeight="1">
      <c r="A35" s="53" t="s">
        <v>194</v>
      </c>
      <c r="B35" s="65"/>
      <c r="C35" s="7">
        <v>211</v>
      </c>
      <c r="D35" s="7"/>
      <c r="E35" s="8"/>
      <c r="F35" s="8"/>
      <c r="G35" s="43"/>
    </row>
    <row r="36" spans="1:7" s="9" customFormat="1" ht="17.25" customHeight="1">
      <c r="A36" s="53" t="s">
        <v>530</v>
      </c>
      <c r="B36" s="65"/>
      <c r="C36" s="7">
        <v>212</v>
      </c>
      <c r="D36" s="7"/>
      <c r="E36" s="8"/>
      <c r="F36" s="8"/>
      <c r="G36" s="43"/>
    </row>
    <row r="37" spans="1:7" s="9" customFormat="1" ht="17.25" customHeight="1">
      <c r="A37" s="114" t="s">
        <v>531</v>
      </c>
      <c r="B37" s="65"/>
      <c r="C37" s="7">
        <v>213</v>
      </c>
      <c r="D37" s="7" t="s">
        <v>532</v>
      </c>
      <c r="E37" s="89">
        <f>'CDSPSQ1-2010'!K15-51310614826</f>
        <v>24139961087.600006</v>
      </c>
      <c r="F37" s="119">
        <f>'CDSPSQ1-2010'!E15-51310614826</f>
        <v>22780515985.600006</v>
      </c>
      <c r="G37" s="138"/>
    </row>
    <row r="38" spans="1:7" s="9" customFormat="1" ht="17.25" customHeight="1">
      <c r="A38" s="53" t="s">
        <v>195</v>
      </c>
      <c r="B38" s="65"/>
      <c r="C38" s="7">
        <v>218</v>
      </c>
      <c r="D38" s="7" t="s">
        <v>533</v>
      </c>
      <c r="E38" s="8"/>
      <c r="F38" s="117"/>
      <c r="G38" s="43"/>
    </row>
    <row r="39" spans="1:7" s="9" customFormat="1" ht="17.25" customHeight="1">
      <c r="A39" s="53" t="s">
        <v>196</v>
      </c>
      <c r="B39" s="65"/>
      <c r="C39" s="7">
        <v>219</v>
      </c>
      <c r="D39" s="7"/>
      <c r="E39" s="8">
        <f>-'CDSPSQ1-2010'!K18</f>
        <v>0</v>
      </c>
      <c r="F39" s="89"/>
      <c r="G39" s="43"/>
    </row>
    <row r="40" spans="1:7" s="24" customFormat="1" ht="17.25" customHeight="1">
      <c r="A40" s="63" t="s">
        <v>197</v>
      </c>
      <c r="B40" s="64"/>
      <c r="C40" s="4">
        <v>220</v>
      </c>
      <c r="D40" s="4"/>
      <c r="E40" s="5">
        <f>E41+E44+E47+E50</f>
        <v>76015563917.379379</v>
      </c>
      <c r="F40" s="5">
        <f>F41+F44+F47+F50</f>
        <v>72185687348.76918</v>
      </c>
      <c r="G40" s="122"/>
    </row>
    <row r="41" spans="1:7" s="9" customFormat="1" ht="17.25" customHeight="1">
      <c r="A41" s="53" t="s">
        <v>166</v>
      </c>
      <c r="B41" s="65"/>
      <c r="C41" s="7">
        <v>221</v>
      </c>
      <c r="D41" s="7" t="s">
        <v>534</v>
      </c>
      <c r="E41" s="8">
        <f>E42+E43</f>
        <v>55069989525.379379</v>
      </c>
      <c r="F41" s="8">
        <f>F42+F43</f>
        <v>57547086264.76918</v>
      </c>
      <c r="G41" s="43"/>
    </row>
    <row r="42" spans="1:7" s="9" customFormat="1" ht="17.25" customHeight="1">
      <c r="A42" s="53" t="s">
        <v>167</v>
      </c>
      <c r="B42" s="65"/>
      <c r="C42" s="7">
        <v>222</v>
      </c>
      <c r="D42" s="7"/>
      <c r="E42" s="8">
        <f>'CDSPSQ1-2010'!K29</f>
        <v>79667130478.835846</v>
      </c>
      <c r="F42" s="8">
        <f>'CDSPSQ1-2010'!E29</f>
        <v>80026590165.569183</v>
      </c>
      <c r="G42" s="43"/>
    </row>
    <row r="43" spans="1:7" s="9" customFormat="1" ht="17.25" customHeight="1">
      <c r="A43" s="53" t="s">
        <v>168</v>
      </c>
      <c r="B43" s="65"/>
      <c r="C43" s="7">
        <v>223</v>
      </c>
      <c r="D43" s="7"/>
      <c r="E43" s="8">
        <f>-('CDSPSQ1-2010'!L33)</f>
        <v>-24597140953.45647</v>
      </c>
      <c r="F43" s="8">
        <f>-'CDSPSQ1-2010'!F33</f>
        <v>-22479503900.799999</v>
      </c>
      <c r="G43" s="43"/>
    </row>
    <row r="44" spans="1:7" s="9" customFormat="1" ht="17.25" customHeight="1">
      <c r="A44" s="53" t="s">
        <v>169</v>
      </c>
      <c r="B44" s="65"/>
      <c r="C44" s="7">
        <v>224</v>
      </c>
      <c r="D44" s="7" t="s">
        <v>511</v>
      </c>
      <c r="E44" s="8">
        <f>E45+E46</f>
        <v>12775631860</v>
      </c>
      <c r="F44" s="8">
        <f>F45+F46</f>
        <v>12052874792</v>
      </c>
      <c r="G44" s="43"/>
    </row>
    <row r="45" spans="1:7" s="9" customFormat="1" ht="17.25" customHeight="1">
      <c r="A45" s="53" t="s">
        <v>167</v>
      </c>
      <c r="B45" s="65"/>
      <c r="C45" s="7">
        <v>225</v>
      </c>
      <c r="D45" s="7"/>
      <c r="E45" s="8">
        <f>'CDSPSQ1-2010'!K30</f>
        <v>17069530711</v>
      </c>
      <c r="F45" s="8">
        <f>'CDSPSQ1-2010'!E30</f>
        <v>15949581065</v>
      </c>
      <c r="G45" s="43"/>
    </row>
    <row r="46" spans="1:7" ht="17.25" customHeight="1">
      <c r="A46" s="53" t="s">
        <v>168</v>
      </c>
      <c r="B46" s="65"/>
      <c r="C46" s="7">
        <v>226</v>
      </c>
      <c r="D46" s="4"/>
      <c r="E46" s="8">
        <f>-('CDSPSQ1-2010'!L34)</f>
        <v>-4293898851</v>
      </c>
      <c r="F46" s="8">
        <f>-'CDSPSQ1-2010'!F34</f>
        <v>-3896706273</v>
      </c>
    </row>
    <row r="47" spans="1:7" s="9" customFormat="1" ht="17.25" customHeight="1">
      <c r="A47" s="53" t="s">
        <v>171</v>
      </c>
      <c r="B47" s="65"/>
      <c r="C47" s="7">
        <v>227</v>
      </c>
      <c r="D47" s="7" t="s">
        <v>535</v>
      </c>
      <c r="E47" s="8">
        <f>E48+E49</f>
        <v>7851502448</v>
      </c>
      <c r="F47" s="8">
        <f>F48+F49</f>
        <v>1434426379</v>
      </c>
      <c r="G47" s="43"/>
    </row>
    <row r="48" spans="1:7" s="9" customFormat="1" ht="17.25" customHeight="1">
      <c r="A48" s="53" t="s">
        <v>167</v>
      </c>
      <c r="B48" s="65"/>
      <c r="C48" s="7">
        <v>228</v>
      </c>
      <c r="D48" s="7"/>
      <c r="E48" s="8">
        <f>'CDSPSQ1-2010'!K31</f>
        <v>8944899095</v>
      </c>
      <c r="F48" s="89">
        <v>2499000000</v>
      </c>
      <c r="G48" s="43"/>
    </row>
    <row r="49" spans="1:7" ht="17.25" customHeight="1">
      <c r="A49" s="53" t="s">
        <v>168</v>
      </c>
      <c r="B49" s="65"/>
      <c r="C49" s="7">
        <v>229</v>
      </c>
      <c r="D49" s="4"/>
      <c r="E49" s="8">
        <f>-'CDSPSQ1-2010'!L35</f>
        <v>-1093396647</v>
      </c>
      <c r="F49" s="8">
        <f>-'CDSPSQ1-2010'!F35</f>
        <v>-1064573621</v>
      </c>
    </row>
    <row r="50" spans="1:7" ht="17.25" customHeight="1">
      <c r="A50" s="53" t="s">
        <v>198</v>
      </c>
      <c r="B50" s="65"/>
      <c r="C50" s="7">
        <v>230</v>
      </c>
      <c r="D50" s="7" t="s">
        <v>536</v>
      </c>
      <c r="E50" s="8">
        <f>'CDSPSQ1-2010'!K42</f>
        <v>318440084</v>
      </c>
      <c r="F50" s="8">
        <f>'CDSPSQ1-2010'!E42</f>
        <v>1151299913</v>
      </c>
    </row>
    <row r="51" spans="1:7" s="24" customFormat="1" ht="17.25" customHeight="1">
      <c r="A51" s="63" t="s">
        <v>199</v>
      </c>
      <c r="B51" s="64"/>
      <c r="C51" s="4">
        <v>240</v>
      </c>
      <c r="D51" s="4" t="s">
        <v>537</v>
      </c>
      <c r="E51" s="5">
        <f>E52+E53</f>
        <v>0</v>
      </c>
      <c r="F51" s="5">
        <f>F52+F53</f>
        <v>0</v>
      </c>
      <c r="G51" s="122"/>
    </row>
    <row r="52" spans="1:7" s="9" customFormat="1" ht="17.25" customHeight="1">
      <c r="A52" s="53" t="s">
        <v>167</v>
      </c>
      <c r="B52" s="65"/>
      <c r="C52" s="7">
        <v>241</v>
      </c>
      <c r="D52" s="7"/>
      <c r="E52" s="5">
        <f>-'CDSPSQ1-2010'!L37</f>
        <v>0</v>
      </c>
      <c r="F52" s="5">
        <f>-'CDSPSQ1-2010'!F37</f>
        <v>0</v>
      </c>
      <c r="G52" s="43"/>
    </row>
    <row r="53" spans="1:7" s="9" customFormat="1" ht="17.25" customHeight="1">
      <c r="A53" s="53" t="s">
        <v>168</v>
      </c>
      <c r="B53" s="65"/>
      <c r="C53" s="7">
        <v>242</v>
      </c>
      <c r="D53" s="7"/>
      <c r="E53" s="8">
        <f>-'CDSPSQ1-2010'!K36</f>
        <v>0</v>
      </c>
      <c r="F53" s="8">
        <f>-'CDSPSQ1-2010'!E36</f>
        <v>0</v>
      </c>
      <c r="G53" s="43"/>
    </row>
    <row r="54" spans="1:7" s="25" customFormat="1" ht="17.25" customHeight="1">
      <c r="A54" s="63" t="s">
        <v>200</v>
      </c>
      <c r="B54" s="64"/>
      <c r="C54" s="4">
        <v>250</v>
      </c>
      <c r="D54" s="4"/>
      <c r="E54" s="5">
        <f>SUM(E55:E58)</f>
        <v>0</v>
      </c>
      <c r="F54" s="5">
        <f>SUM(F55:F58)</f>
        <v>0</v>
      </c>
      <c r="G54" s="124"/>
    </row>
    <row r="55" spans="1:7" s="9" customFormat="1" ht="17.25" customHeight="1">
      <c r="A55" s="53" t="s">
        <v>201</v>
      </c>
      <c r="B55" s="65"/>
      <c r="C55" s="7">
        <v>251</v>
      </c>
      <c r="D55" s="7"/>
      <c r="E55" s="8"/>
      <c r="F55" s="8"/>
      <c r="G55" s="43"/>
    </row>
    <row r="56" spans="1:7" s="9" customFormat="1" ht="17.25" customHeight="1">
      <c r="A56" s="53" t="s">
        <v>202</v>
      </c>
      <c r="B56" s="65"/>
      <c r="C56" s="7">
        <v>252</v>
      </c>
      <c r="D56" s="7"/>
      <c r="E56" s="8"/>
      <c r="F56" s="8"/>
      <c r="G56" s="43"/>
    </row>
    <row r="57" spans="1:7" s="9" customFormat="1" ht="17.25" customHeight="1">
      <c r="A57" s="53" t="s">
        <v>172</v>
      </c>
      <c r="B57" s="65"/>
      <c r="C57" s="7">
        <v>258</v>
      </c>
      <c r="D57" s="7" t="s">
        <v>539</v>
      </c>
      <c r="E57" s="8"/>
      <c r="F57" s="8"/>
      <c r="G57" s="43"/>
    </row>
    <row r="58" spans="1:7" s="9" customFormat="1" ht="17.25" customHeight="1">
      <c r="A58" s="53" t="s">
        <v>538</v>
      </c>
      <c r="B58" s="65"/>
      <c r="C58" s="7">
        <v>259</v>
      </c>
      <c r="D58" s="7"/>
      <c r="E58" s="8"/>
      <c r="F58" s="8"/>
      <c r="G58" s="43"/>
    </row>
    <row r="59" spans="1:7" s="25" customFormat="1" ht="17.25" customHeight="1">
      <c r="A59" s="63" t="s">
        <v>203</v>
      </c>
      <c r="B59" s="64"/>
      <c r="C59" s="4">
        <v>260</v>
      </c>
      <c r="D59" s="4"/>
      <c r="E59" s="5">
        <f>SUM(E60:E62)</f>
        <v>4205792613.727273</v>
      </c>
      <c r="F59" s="5">
        <f>SUM(F60:F62)</f>
        <v>4099085777.727273</v>
      </c>
      <c r="G59" s="124"/>
    </row>
    <row r="60" spans="1:7" s="9" customFormat="1" ht="17.25" customHeight="1">
      <c r="A60" s="68" t="s">
        <v>249</v>
      </c>
      <c r="B60" s="69"/>
      <c r="C60" s="7">
        <v>261</v>
      </c>
      <c r="D60" s="7" t="s">
        <v>540</v>
      </c>
      <c r="E60" s="8">
        <f>'CDSPSQ1-2010'!K43</f>
        <v>2426172800.727273</v>
      </c>
      <c r="F60" s="8">
        <f>'CDSPSQ1-2010'!E43</f>
        <v>2454565964.727273</v>
      </c>
      <c r="G60" s="43"/>
    </row>
    <row r="61" spans="1:7" ht="17.25" customHeight="1">
      <c r="A61" s="53" t="s">
        <v>204</v>
      </c>
      <c r="B61" s="65"/>
      <c r="C61" s="7">
        <v>262</v>
      </c>
      <c r="D61" s="7" t="s">
        <v>541</v>
      </c>
      <c r="E61" s="8">
        <f>'CDSPSQ1-2010'!K44</f>
        <v>0</v>
      </c>
      <c r="F61" s="8">
        <f>'CDSPSQ1-2010'!E44</f>
        <v>0</v>
      </c>
    </row>
    <row r="62" spans="1:7" s="10" customFormat="1" ht="17.25" customHeight="1" thickBot="1">
      <c r="A62" s="75" t="s">
        <v>210</v>
      </c>
      <c r="B62" s="76"/>
      <c r="C62" s="77">
        <v>268</v>
      </c>
      <c r="D62" s="77"/>
      <c r="E62" s="116">
        <f>'CDSPSQ1-2010'!K45</f>
        <v>1779619813</v>
      </c>
      <c r="F62" s="116">
        <f>'CDSPSQ1-2010'!E45</f>
        <v>1644519813</v>
      </c>
      <c r="G62" s="125"/>
    </row>
    <row r="63" spans="1:7" s="10" customFormat="1" ht="17.25" customHeight="1" thickTop="1">
      <c r="A63" s="72" t="s">
        <v>211</v>
      </c>
      <c r="B63" s="39"/>
      <c r="C63" s="73">
        <v>270</v>
      </c>
      <c r="D63" s="42"/>
      <c r="E63" s="74">
        <f>E32+E10</f>
        <v>264776559281.62265</v>
      </c>
      <c r="F63" s="118">
        <f>F32+F10+1</f>
        <v>146793349313.19363</v>
      </c>
      <c r="G63" s="125"/>
    </row>
    <row r="64" spans="1:7" s="10" customFormat="1" ht="17.25" customHeight="1">
      <c r="A64" s="20"/>
      <c r="B64" s="20"/>
      <c r="C64" s="20"/>
      <c r="D64" s="16"/>
      <c r="E64" s="18"/>
      <c r="F64" s="18"/>
      <c r="G64" s="126"/>
    </row>
    <row r="65" spans="1:7" s="10" customFormat="1" ht="17.25" customHeight="1">
      <c r="A65" s="16"/>
      <c r="B65" s="16"/>
      <c r="C65" s="17"/>
      <c r="D65" s="16"/>
      <c r="E65" s="18"/>
      <c r="F65" s="18"/>
      <c r="G65" s="126"/>
    </row>
    <row r="66" spans="1:7" s="34" customFormat="1" ht="17.25" customHeight="1">
      <c r="A66" s="729">
        <v>1</v>
      </c>
      <c r="B66" s="730"/>
      <c r="C66" s="21">
        <v>2</v>
      </c>
      <c r="D66" s="21">
        <v>3</v>
      </c>
      <c r="E66" s="71">
        <v>4</v>
      </c>
      <c r="F66" s="71">
        <v>5</v>
      </c>
      <c r="G66" s="127"/>
    </row>
    <row r="67" spans="1:7" ht="30.75" customHeight="1" thickBot="1">
      <c r="A67" s="727" t="s">
        <v>173</v>
      </c>
      <c r="B67" s="728"/>
      <c r="C67" s="35" t="s">
        <v>178</v>
      </c>
      <c r="D67" s="35" t="s">
        <v>213</v>
      </c>
      <c r="E67" s="36" t="s">
        <v>177</v>
      </c>
      <c r="F67" s="36" t="s">
        <v>212</v>
      </c>
      <c r="G67" s="128"/>
    </row>
    <row r="68" spans="1:7" s="91" customFormat="1" ht="24" customHeight="1" thickTop="1">
      <c r="A68" s="62" t="s">
        <v>214</v>
      </c>
      <c r="B68" s="38"/>
      <c r="C68" s="2">
        <v>300</v>
      </c>
      <c r="D68" s="26"/>
      <c r="E68" s="3">
        <f>E69+E79</f>
        <v>211100733833.4389</v>
      </c>
      <c r="F68" s="3">
        <f>F69+F79</f>
        <v>101258822021.73604</v>
      </c>
      <c r="G68" s="129"/>
    </row>
    <row r="69" spans="1:7" s="91" customFormat="1" ht="17.25" customHeight="1">
      <c r="A69" s="63" t="s">
        <v>174</v>
      </c>
      <c r="B69" s="64"/>
      <c r="C69" s="4">
        <v>310</v>
      </c>
      <c r="D69" s="7"/>
      <c r="E69" s="5">
        <f>SUM(E70:E78)</f>
        <v>197809369718.4389</v>
      </c>
      <c r="F69" s="5">
        <f>SUM(F70:F78)</f>
        <v>86238831245.736038</v>
      </c>
      <c r="G69" s="129"/>
    </row>
    <row r="70" spans="1:7" ht="17.25" customHeight="1">
      <c r="A70" s="53" t="s">
        <v>215</v>
      </c>
      <c r="B70" s="65"/>
      <c r="C70" s="7">
        <v>311</v>
      </c>
      <c r="D70" s="7" t="s">
        <v>542</v>
      </c>
      <c r="E70" s="8">
        <f>'CDSPSQ1-2010'!L46+'CDSPSQ1-2010'!L47-'CDSPSQ1-2010'!K46-'CDSPSQ1-2010'!K47</f>
        <v>54863789564</v>
      </c>
      <c r="F70" s="8">
        <f>'CDSPSQ1-2010'!F46+'CDSPSQ1-2010'!F47-'CDSPSQ1-2010'!E46-'CDSPSQ1-2010'!E47</f>
        <v>54170528834</v>
      </c>
      <c r="G70" s="130"/>
    </row>
    <row r="71" spans="1:7" ht="17.25" customHeight="1">
      <c r="A71" s="53" t="s">
        <v>216</v>
      </c>
      <c r="B71" s="65"/>
      <c r="C71" s="7">
        <v>312</v>
      </c>
      <c r="D71" s="7"/>
      <c r="E71" s="8">
        <f>'CDSPSQ1-2010'!L48</f>
        <v>14402428179.918182</v>
      </c>
      <c r="F71" s="8">
        <f>'CDSPSQ1-2010'!F48</f>
        <v>14435844489.518181</v>
      </c>
    </row>
    <row r="72" spans="1:7" ht="17.25" customHeight="1">
      <c r="A72" s="53" t="s">
        <v>336</v>
      </c>
      <c r="B72" s="65"/>
      <c r="C72" s="7">
        <v>313</v>
      </c>
      <c r="D72" s="7"/>
      <c r="E72" s="8"/>
      <c r="F72" s="8">
        <f>'CDSPSQ1-2010'!F13</f>
        <v>0</v>
      </c>
    </row>
    <row r="73" spans="1:7" ht="17.25" customHeight="1">
      <c r="A73" s="53" t="s">
        <v>217</v>
      </c>
      <c r="B73" s="65"/>
      <c r="C73" s="7">
        <v>314</v>
      </c>
      <c r="D73" s="7" t="s">
        <v>545</v>
      </c>
      <c r="E73" s="8">
        <f>'CDSPSQ1-2010'!L49+'CDSPSQ1-2010'!L58</f>
        <v>3972666042.0836363</v>
      </c>
      <c r="F73" s="8">
        <f>'CDSPSQ1-2010'!F49+'CDSPSQ1-2010'!F58</f>
        <v>4856061852</v>
      </c>
    </row>
    <row r="74" spans="1:7" ht="17.25" customHeight="1">
      <c r="A74" s="53" t="s">
        <v>543</v>
      </c>
      <c r="B74" s="65"/>
      <c r="C74" s="7">
        <v>315</v>
      </c>
      <c r="D74" s="7"/>
      <c r="E74" s="8">
        <f>'CDSPSQ1-2010'!L59</f>
        <v>1402108839.9949994</v>
      </c>
      <c r="F74" s="8">
        <f>'CDSPSQ1-2010'!F59</f>
        <v>1353299110</v>
      </c>
    </row>
    <row r="75" spans="1:7" ht="17.25" customHeight="1">
      <c r="A75" s="53" t="s">
        <v>159</v>
      </c>
      <c r="B75" s="65"/>
      <c r="C75" s="7">
        <v>316</v>
      </c>
      <c r="D75" s="7" t="s">
        <v>546</v>
      </c>
      <c r="E75" s="8">
        <f>'CDSPSQ1-2010'!L60</f>
        <v>18161093</v>
      </c>
      <c r="F75" s="8">
        <f>'CDSPSQ1-2010'!F60</f>
        <v>13287074</v>
      </c>
    </row>
    <row r="76" spans="1:7" ht="17.25" customHeight="1">
      <c r="A76" s="114" t="s">
        <v>218</v>
      </c>
      <c r="B76" s="65"/>
      <c r="C76" s="7">
        <v>317</v>
      </c>
      <c r="D76" s="7"/>
      <c r="E76" s="139">
        <f>'CDSPSQ1-2010'!L61</f>
        <v>116729899007.1171</v>
      </c>
      <c r="F76" s="119">
        <f>'CDSPSQ1-2010'!F61-'CDSPSQ1-2010'!E61-83184197008</f>
        <v>9668090017.0678558</v>
      </c>
      <c r="G76" s="136"/>
    </row>
    <row r="77" spans="1:7" ht="17.25" customHeight="1">
      <c r="A77" s="53" t="s">
        <v>219</v>
      </c>
      <c r="B77" s="65"/>
      <c r="C77" s="7">
        <v>318</v>
      </c>
      <c r="D77" s="7"/>
      <c r="E77" s="8"/>
      <c r="F77" s="8"/>
    </row>
    <row r="78" spans="1:7" ht="17.25" customHeight="1">
      <c r="A78" s="53" t="s">
        <v>544</v>
      </c>
      <c r="B78" s="65"/>
      <c r="C78" s="7">
        <v>319</v>
      </c>
      <c r="D78" s="7" t="s">
        <v>547</v>
      </c>
      <c r="E78" s="89">
        <f>'CDSPSQ1-2010'!L62</f>
        <v>6420316992.3250008</v>
      </c>
      <c r="F78" s="89">
        <f>'CDSPSQ1-2010'!F17+'CDSPSQ1-2010'!F62-'CDSPSQ1-2010'!E62</f>
        <v>1741719869.1500001</v>
      </c>
    </row>
    <row r="79" spans="1:7" s="91" customFormat="1" ht="17.25" customHeight="1">
      <c r="A79" s="63" t="s">
        <v>175</v>
      </c>
      <c r="B79" s="64"/>
      <c r="C79" s="4">
        <v>330</v>
      </c>
      <c r="D79" s="7"/>
      <c r="E79" s="5">
        <f>SUM(E80:E86)</f>
        <v>13291364115</v>
      </c>
      <c r="F79" s="5">
        <f>SUM(F80:F86)</f>
        <v>15019990776</v>
      </c>
      <c r="G79" s="131"/>
    </row>
    <row r="80" spans="1:7" ht="17.25" customHeight="1">
      <c r="A80" s="66" t="s">
        <v>220</v>
      </c>
      <c r="B80" s="67"/>
      <c r="C80" s="7">
        <v>331</v>
      </c>
      <c r="D80" s="32"/>
      <c r="E80" s="5"/>
      <c r="F80" s="8"/>
    </row>
    <row r="81" spans="1:7" ht="17.25" customHeight="1">
      <c r="A81" s="53" t="s">
        <v>334</v>
      </c>
      <c r="B81" s="65"/>
      <c r="C81" s="7">
        <v>332</v>
      </c>
      <c r="D81" s="7" t="s">
        <v>548</v>
      </c>
      <c r="E81" s="89"/>
      <c r="F81" s="8"/>
    </row>
    <row r="82" spans="1:7" ht="17.25" customHeight="1">
      <c r="A82" s="53" t="s">
        <v>335</v>
      </c>
      <c r="B82" s="65"/>
      <c r="C82" s="7">
        <v>333</v>
      </c>
      <c r="D82" s="7"/>
      <c r="E82" s="115"/>
      <c r="F82" s="8"/>
    </row>
    <row r="83" spans="1:7" ht="17.25" customHeight="1">
      <c r="A83" s="53" t="s">
        <v>337</v>
      </c>
      <c r="B83" s="65"/>
      <c r="C83" s="7">
        <v>334</v>
      </c>
      <c r="D83" s="7" t="s">
        <v>549</v>
      </c>
      <c r="E83" s="8">
        <f>'CDSPSQ1-2010'!L70+'CDSPSQ1-2010'!L71</f>
        <v>13078804840</v>
      </c>
      <c r="F83" s="8">
        <f>'CDSPSQ1-2010'!F70+'CDSPSQ1-2010'!F71</f>
        <v>14807431501</v>
      </c>
    </row>
    <row r="84" spans="1:7" ht="17.25" customHeight="1">
      <c r="A84" s="53" t="s">
        <v>221</v>
      </c>
      <c r="B84" s="65"/>
      <c r="C84" s="7">
        <v>335</v>
      </c>
      <c r="D84" s="7" t="s">
        <v>541</v>
      </c>
      <c r="E84" s="5"/>
      <c r="F84" s="5"/>
    </row>
    <row r="85" spans="1:7" ht="17.25" customHeight="1">
      <c r="A85" s="53" t="s">
        <v>494</v>
      </c>
      <c r="B85" s="65"/>
      <c r="C85" s="7">
        <v>336</v>
      </c>
      <c r="D85" s="7"/>
      <c r="E85" s="115">
        <f>'CDSPSQ1-2010'!L72</f>
        <v>212559275</v>
      </c>
      <c r="F85" s="8">
        <f>'CDSPSQ1-2010'!F72</f>
        <v>212559275</v>
      </c>
    </row>
    <row r="86" spans="1:7" ht="17.25" customHeight="1">
      <c r="A86" s="53" t="s">
        <v>506</v>
      </c>
      <c r="B86" s="65"/>
      <c r="C86" s="7">
        <v>337</v>
      </c>
      <c r="D86" s="7"/>
      <c r="E86" s="5"/>
      <c r="F86" s="5"/>
    </row>
    <row r="87" spans="1:7" s="25" customFormat="1" ht="25.5" customHeight="1">
      <c r="A87" s="63" t="s">
        <v>236</v>
      </c>
      <c r="B87" s="64"/>
      <c r="C87" s="4">
        <v>400</v>
      </c>
      <c r="D87" s="4"/>
      <c r="E87" s="5">
        <f>E88+E100</f>
        <v>53675825448.78009</v>
      </c>
      <c r="F87" s="5">
        <f>F88+F100</f>
        <v>51768675847.199997</v>
      </c>
      <c r="G87" s="132"/>
    </row>
    <row r="88" spans="1:7" s="25" customFormat="1" ht="17.25" customHeight="1">
      <c r="A88" s="63" t="s">
        <v>222</v>
      </c>
      <c r="B88" s="64"/>
      <c r="C88" s="4">
        <v>410</v>
      </c>
      <c r="D88" s="4" t="s">
        <v>550</v>
      </c>
      <c r="E88" s="5">
        <f>SUM(E89:E98)</f>
        <v>52042502056.78009</v>
      </c>
      <c r="F88" s="5">
        <f>SUM(F89:F98)</f>
        <v>49961371172.599998</v>
      </c>
      <c r="G88" s="132"/>
    </row>
    <row r="89" spans="1:7" s="9" customFormat="1" ht="17.25" customHeight="1">
      <c r="A89" s="114" t="s">
        <v>229</v>
      </c>
      <c r="B89" s="65"/>
      <c r="C89" s="7">
        <v>411</v>
      </c>
      <c r="D89" s="7"/>
      <c r="E89" s="89">
        <f>'CDSPSQ1-2010'!L73-51310614825</f>
        <v>-8263894825</v>
      </c>
      <c r="F89" s="119">
        <f>'CDSPSQ1-2010'!F73-51310614825</f>
        <v>-8263894825</v>
      </c>
      <c r="G89" s="137"/>
    </row>
    <row r="90" spans="1:7" s="9" customFormat="1" ht="17.25" customHeight="1">
      <c r="A90" s="53" t="s">
        <v>230</v>
      </c>
      <c r="B90" s="65"/>
      <c r="C90" s="7">
        <v>412</v>
      </c>
      <c r="D90" s="7"/>
      <c r="E90" s="8">
        <f>'CDSPSQ1-2010'!L74</f>
        <v>558624410</v>
      </c>
      <c r="F90" s="8">
        <f>'CDSPSQ1-2010'!F74</f>
        <v>558624410</v>
      </c>
      <c r="G90" s="132"/>
    </row>
    <row r="91" spans="1:7" s="9" customFormat="1" ht="17.25" customHeight="1">
      <c r="A91" s="53" t="s">
        <v>551</v>
      </c>
      <c r="B91" s="65"/>
      <c r="C91" s="7">
        <v>413</v>
      </c>
      <c r="D91" s="4"/>
      <c r="E91" s="5">
        <f>'CDSPSQ1-2010'!L75</f>
        <v>51310614826</v>
      </c>
      <c r="F91" s="5">
        <f>'CDSPSQ1-2010'!F75</f>
        <v>51310614826</v>
      </c>
      <c r="G91" s="132"/>
    </row>
    <row r="92" spans="1:7" s="9" customFormat="1" ht="17.25" customHeight="1">
      <c r="A92" s="53" t="s">
        <v>552</v>
      </c>
      <c r="B92" s="65"/>
      <c r="C92" s="7">
        <v>414</v>
      </c>
      <c r="D92" s="4"/>
      <c r="E92" s="115">
        <f>-'CDSPSQ1-2010'!K81</f>
        <v>-10000000</v>
      </c>
      <c r="F92" s="89"/>
      <c r="G92" s="132"/>
    </row>
    <row r="93" spans="1:7" s="9" customFormat="1" ht="17.25" customHeight="1">
      <c r="A93" s="53" t="s">
        <v>553</v>
      </c>
      <c r="B93" s="65"/>
      <c r="C93" s="7">
        <v>415</v>
      </c>
      <c r="D93" s="4"/>
      <c r="E93" s="5"/>
      <c r="F93" s="5"/>
      <c r="G93" s="132"/>
    </row>
    <row r="94" spans="1:7" s="9" customFormat="1" ht="17.25" customHeight="1">
      <c r="A94" s="53" t="s">
        <v>554</v>
      </c>
      <c r="B94" s="65"/>
      <c r="C94" s="7">
        <v>416</v>
      </c>
      <c r="D94" s="4"/>
      <c r="E94" s="5">
        <f>-'CDSPSQ1-2010'!K77</f>
        <v>0</v>
      </c>
      <c r="F94" s="5"/>
      <c r="G94" s="132"/>
    </row>
    <row r="95" spans="1:7" s="9" customFormat="1" ht="17.25" customHeight="1">
      <c r="A95" s="53" t="s">
        <v>586</v>
      </c>
      <c r="B95" s="65"/>
      <c r="C95" s="7">
        <v>417</v>
      </c>
      <c r="D95" s="7"/>
      <c r="E95" s="8">
        <f>'CDSPSQ1-2010'!L78</f>
        <v>867939419</v>
      </c>
      <c r="F95" s="8">
        <f>'CDSPSQ1-2010'!F78</f>
        <v>867939419</v>
      </c>
      <c r="G95" s="132"/>
    </row>
    <row r="96" spans="1:7" s="9" customFormat="1" ht="17.25" customHeight="1">
      <c r="A96" s="53" t="s">
        <v>587</v>
      </c>
      <c r="B96" s="65"/>
      <c r="C96" s="7">
        <v>418</v>
      </c>
      <c r="D96" s="7"/>
      <c r="E96" s="8">
        <f>'CDSPSQ1-2010'!L79</f>
        <v>184168168</v>
      </c>
      <c r="F96" s="8">
        <f>'CDSPSQ1-2010'!F79-0.4</f>
        <v>184168167.59999999</v>
      </c>
      <c r="G96" s="132"/>
    </row>
    <row r="97" spans="1:8" ht="17.25" customHeight="1">
      <c r="A97" s="53" t="s">
        <v>588</v>
      </c>
      <c r="B97" s="65"/>
      <c r="C97" s="7">
        <v>419</v>
      </c>
      <c r="D97" s="7"/>
      <c r="E97" s="8"/>
      <c r="F97" s="8"/>
    </row>
    <row r="98" spans="1:8" s="9" customFormat="1" ht="17.25" customHeight="1">
      <c r="A98" s="53" t="s">
        <v>589</v>
      </c>
      <c r="B98" s="65"/>
      <c r="C98" s="7">
        <v>420</v>
      </c>
      <c r="D98" s="7"/>
      <c r="E98" s="8">
        <f>'CDSPSQ1-2010'!L82</f>
        <v>7395050058.7800941</v>
      </c>
      <c r="F98" s="8">
        <f>'CDSPSQ1-2010'!F82-'CDSPSQ1-2010'!E82</f>
        <v>5303919175</v>
      </c>
      <c r="G98" s="43"/>
    </row>
    <row r="99" spans="1:8" s="9" customFormat="1" ht="17.25" customHeight="1">
      <c r="A99" s="53" t="s">
        <v>590</v>
      </c>
      <c r="B99" s="65"/>
      <c r="C99" s="7">
        <v>421</v>
      </c>
      <c r="D99" s="7"/>
      <c r="E99" s="8"/>
      <c r="F99" s="8"/>
      <c r="G99" s="43"/>
    </row>
    <row r="100" spans="1:8" s="25" customFormat="1" ht="17.25" customHeight="1">
      <c r="A100" s="63" t="s">
        <v>382</v>
      </c>
      <c r="B100" s="64"/>
      <c r="C100" s="4">
        <v>430</v>
      </c>
      <c r="D100" s="4"/>
      <c r="E100" s="5">
        <f>SUM(E101:E103)</f>
        <v>1633323392</v>
      </c>
      <c r="F100" s="5">
        <f>SUM(F101:F103)</f>
        <v>1807304674.5999999</v>
      </c>
      <c r="G100" s="124"/>
    </row>
    <row r="101" spans="1:8" ht="17.25" customHeight="1">
      <c r="A101" s="53" t="s">
        <v>250</v>
      </c>
      <c r="B101" s="65"/>
      <c r="C101" s="7">
        <v>431</v>
      </c>
      <c r="D101" s="7"/>
      <c r="E101" s="8">
        <f>'CDSPSQ1-2010'!L85+'CDSPSQ1-2010'!L86</f>
        <v>1633323392</v>
      </c>
      <c r="F101" s="8">
        <f>'CDSPSQ1-2010'!F85+'CDSPSQ1-2010'!F86-'CDSPSQ1-2010'!E85-0.4</f>
        <v>1807304674.5999999</v>
      </c>
    </row>
    <row r="102" spans="1:8" s="9" customFormat="1" ht="17.25" customHeight="1">
      <c r="A102" s="53" t="s">
        <v>232</v>
      </c>
      <c r="B102" s="65"/>
      <c r="C102" s="7">
        <v>432</v>
      </c>
      <c r="D102" s="7" t="s">
        <v>591</v>
      </c>
      <c r="E102" s="8"/>
      <c r="F102" s="8"/>
      <c r="G102" s="43"/>
    </row>
    <row r="103" spans="1:8" s="9" customFormat="1" ht="17.25" customHeight="1" thickBot="1">
      <c r="A103" s="75" t="s">
        <v>231</v>
      </c>
      <c r="B103" s="76"/>
      <c r="C103" s="77">
        <v>433</v>
      </c>
      <c r="D103" s="80"/>
      <c r="E103" s="81"/>
      <c r="F103" s="81"/>
      <c r="G103" s="43"/>
    </row>
    <row r="104" spans="1:8" s="25" customFormat="1" ht="17.25" customHeight="1" thickTop="1">
      <c r="A104" s="725" t="s">
        <v>234</v>
      </c>
      <c r="B104" s="726"/>
      <c r="C104" s="78">
        <v>430</v>
      </c>
      <c r="D104" s="78"/>
      <c r="E104" s="79">
        <f>E87+E68</f>
        <v>264776559282.21899</v>
      </c>
      <c r="F104" s="79">
        <f>F87+F68+1</f>
        <v>153027497869.93604</v>
      </c>
      <c r="G104" s="124"/>
    </row>
    <row r="105" spans="1:8" ht="17.25" customHeight="1">
      <c r="A105" s="16"/>
      <c r="B105" s="16"/>
      <c r="C105" s="17"/>
      <c r="D105" s="120"/>
      <c r="E105" s="121">
        <f>E104-E63</f>
        <v>0.596343994140625</v>
      </c>
      <c r="F105" s="121">
        <f>F104-F63</f>
        <v>6234148556.7424011</v>
      </c>
      <c r="G105" s="128"/>
    </row>
    <row r="106" spans="1:8" ht="17.25" customHeight="1">
      <c r="A106" s="16"/>
      <c r="B106" s="16"/>
      <c r="C106" s="17"/>
      <c r="D106" s="17"/>
      <c r="E106" s="11"/>
      <c r="F106" s="11"/>
      <c r="G106" s="128"/>
    </row>
    <row r="107" spans="1:8" s="9" customFormat="1" ht="29.25" customHeight="1">
      <c r="A107" s="741" t="s">
        <v>237</v>
      </c>
      <c r="B107" s="741"/>
      <c r="C107" s="741"/>
      <c r="D107" s="741"/>
      <c r="E107" s="741"/>
      <c r="F107" s="741"/>
      <c r="G107" s="133"/>
    </row>
    <row r="108" spans="1:8" s="9" customFormat="1" ht="13.5" customHeight="1">
      <c r="A108" s="39"/>
      <c r="B108" s="39"/>
      <c r="C108" s="39"/>
      <c r="D108" s="39"/>
      <c r="E108" s="39"/>
      <c r="F108" s="11"/>
      <c r="G108" s="133"/>
    </row>
    <row r="109" spans="1:8" s="61" customFormat="1" ht="34.5" customHeight="1" thickBot="1">
      <c r="A109" s="735" t="s">
        <v>245</v>
      </c>
      <c r="B109" s="736"/>
      <c r="C109" s="737"/>
      <c r="D109" s="84" t="s">
        <v>238</v>
      </c>
      <c r="E109" s="84" t="s">
        <v>239</v>
      </c>
      <c r="F109" s="85" t="s">
        <v>240</v>
      </c>
      <c r="G109" s="134"/>
    </row>
    <row r="110" spans="1:8" s="9" customFormat="1" ht="17.25" customHeight="1" thickTop="1">
      <c r="A110" s="95" t="s">
        <v>241</v>
      </c>
      <c r="B110" s="82"/>
      <c r="C110" s="83"/>
      <c r="D110" s="29">
        <v>24</v>
      </c>
      <c r="E110" s="30"/>
      <c r="F110" s="30"/>
      <c r="G110" s="133"/>
    </row>
    <row r="111" spans="1:8" s="9" customFormat="1" ht="17.25" customHeight="1">
      <c r="A111" s="53" t="s">
        <v>242</v>
      </c>
      <c r="B111" s="58"/>
      <c r="C111" s="40"/>
      <c r="D111" s="7"/>
      <c r="E111" s="8"/>
      <c r="F111" s="8"/>
      <c r="G111" s="133"/>
    </row>
    <row r="112" spans="1:8" s="9" customFormat="1" ht="17.25" customHeight="1">
      <c r="A112" s="54" t="s">
        <v>592</v>
      </c>
      <c r="B112" s="59"/>
      <c r="C112" s="55"/>
      <c r="D112" s="4"/>
      <c r="E112" s="5"/>
      <c r="F112" s="5"/>
      <c r="G112" s="133"/>
      <c r="H112" s="22"/>
    </row>
    <row r="113" spans="1:8" s="9" customFormat="1" ht="17.25" customHeight="1">
      <c r="A113" s="53" t="s">
        <v>243</v>
      </c>
      <c r="B113" s="58"/>
      <c r="C113" s="40"/>
      <c r="D113" s="7"/>
      <c r="E113" s="8"/>
      <c r="F113" s="8"/>
      <c r="G113" s="133"/>
      <c r="H113" s="22"/>
    </row>
    <row r="114" spans="1:8" s="9" customFormat="1" ht="17.25" customHeight="1">
      <c r="A114" s="53" t="s">
        <v>244</v>
      </c>
      <c r="B114" s="58"/>
      <c r="C114" s="40"/>
      <c r="D114" s="7"/>
      <c r="E114" s="8"/>
      <c r="F114" s="8"/>
      <c r="G114" s="133"/>
      <c r="H114" s="22"/>
    </row>
    <row r="115" spans="1:8" s="9" customFormat="1" ht="17.25" customHeight="1">
      <c r="A115" s="53" t="s">
        <v>593</v>
      </c>
      <c r="B115" s="58"/>
      <c r="C115" s="40"/>
      <c r="D115" s="7"/>
      <c r="E115" s="8"/>
      <c r="F115" s="8"/>
      <c r="G115" s="133"/>
      <c r="H115" s="22"/>
    </row>
    <row r="116" spans="1:8" s="9" customFormat="1" ht="6" customHeight="1">
      <c r="A116" s="56"/>
      <c r="B116" s="60"/>
      <c r="C116" s="57"/>
      <c r="D116" s="27"/>
      <c r="E116" s="28"/>
      <c r="F116" s="28"/>
      <c r="G116" s="133"/>
      <c r="H116" s="22"/>
    </row>
    <row r="117" spans="1:8" s="9" customFormat="1" ht="19.5" customHeight="1">
      <c r="A117" s="16"/>
      <c r="B117" s="16"/>
      <c r="C117" s="17"/>
      <c r="D117" s="17"/>
      <c r="E117" s="11"/>
      <c r="F117" s="11"/>
      <c r="G117" s="133"/>
      <c r="H117" s="22"/>
    </row>
    <row r="118" spans="1:8" s="9" customFormat="1" ht="19.5" customHeight="1">
      <c r="A118" s="16"/>
      <c r="B118" s="16"/>
      <c r="C118" s="17"/>
      <c r="E118" s="738" t="str">
        <f>TT!F50</f>
        <v>Ngày 19 tháng 10 năm 2013</v>
      </c>
      <c r="F118" s="738"/>
      <c r="G118" s="133"/>
      <c r="H118" s="22"/>
    </row>
    <row r="119" spans="1:8" s="9" customFormat="1" ht="19.5" customHeight="1">
      <c r="A119" s="23" t="s">
        <v>619</v>
      </c>
      <c r="B119" s="23" t="s">
        <v>594</v>
      </c>
      <c r="D119" s="12"/>
      <c r="E119" s="739" t="s">
        <v>235</v>
      </c>
      <c r="F119" s="739"/>
      <c r="G119" s="133"/>
      <c r="H119" s="22"/>
    </row>
    <row r="120" spans="1:8" s="41" customFormat="1" ht="14.25" customHeight="1">
      <c r="A120" s="70"/>
      <c r="B120" s="70"/>
      <c r="D120" s="52"/>
      <c r="E120" s="740"/>
      <c r="F120" s="740"/>
      <c r="G120" s="135"/>
      <c r="H120" s="70"/>
    </row>
    <row r="121" spans="1:8" s="9" customFormat="1" ht="16.5" customHeight="1">
      <c r="A121" s="16"/>
      <c r="B121" s="16"/>
      <c r="C121" s="17"/>
      <c r="D121" s="17"/>
      <c r="E121" s="11"/>
      <c r="F121" s="11"/>
      <c r="G121" s="133"/>
      <c r="H121" s="22"/>
    </row>
    <row r="122" spans="1:8" s="9" customFormat="1" ht="16.5" customHeight="1">
      <c r="A122" s="16"/>
      <c r="B122" s="16"/>
      <c r="C122" s="17"/>
      <c r="D122" s="17"/>
      <c r="E122" s="11"/>
      <c r="F122" s="11"/>
      <c r="G122" s="133"/>
      <c r="H122" s="22"/>
    </row>
    <row r="123" spans="1:8" s="9" customFormat="1" ht="16.5" customHeight="1">
      <c r="A123" s="16"/>
      <c r="B123" s="16"/>
      <c r="C123" s="17"/>
      <c r="D123" s="17"/>
      <c r="E123" s="11"/>
      <c r="F123" s="11"/>
      <c r="G123" s="133"/>
      <c r="H123" s="22"/>
    </row>
    <row r="124" spans="1:8" ht="16.5" customHeight="1">
      <c r="A124" s="6" t="s">
        <v>620</v>
      </c>
      <c r="B124" s="113"/>
      <c r="D124" s="12"/>
      <c r="E124" s="19"/>
      <c r="F124" s="19"/>
      <c r="G124" s="128"/>
      <c r="H124" s="15"/>
    </row>
    <row r="125" spans="1:8" ht="16.5" customHeight="1">
      <c r="A125" s="12"/>
      <c r="B125" s="12"/>
      <c r="C125" s="12"/>
      <c r="D125" s="12"/>
      <c r="E125" s="13"/>
      <c r="F125" s="13"/>
      <c r="G125" s="128"/>
      <c r="H125" s="15"/>
    </row>
    <row r="126" spans="1:8" ht="16.5" customHeight="1">
      <c r="A126" s="93"/>
      <c r="B126" s="23"/>
      <c r="C126" s="93"/>
      <c r="D126" s="33"/>
      <c r="E126" s="731"/>
      <c r="F126" s="731"/>
      <c r="G126" s="128"/>
      <c r="H126" s="15"/>
    </row>
    <row r="127" spans="1:8" ht="15.75">
      <c r="A127" s="15"/>
      <c r="B127" s="15"/>
      <c r="C127" s="15"/>
      <c r="D127" s="33"/>
      <c r="E127" s="732"/>
      <c r="F127" s="732"/>
      <c r="G127" s="128"/>
      <c r="H127" s="15"/>
    </row>
    <row r="128" spans="1:8">
      <c r="A128" s="15"/>
      <c r="B128" s="15"/>
      <c r="C128" s="15"/>
      <c r="D128" s="33"/>
      <c r="E128" s="92"/>
      <c r="F128" s="92"/>
      <c r="G128" s="128"/>
      <c r="H128" s="15"/>
    </row>
    <row r="129" spans="1:8">
      <c r="A129" s="15"/>
      <c r="B129" s="15"/>
      <c r="C129" s="15"/>
      <c r="D129" s="33"/>
      <c r="E129" s="92"/>
      <c r="F129" s="92"/>
      <c r="G129" s="128"/>
      <c r="H129" s="15"/>
    </row>
    <row r="130" spans="1:8">
      <c r="A130" s="15"/>
      <c r="B130" s="15"/>
      <c r="C130" s="15"/>
      <c r="D130" s="33"/>
      <c r="E130" s="92"/>
      <c r="F130" s="92"/>
      <c r="G130" s="128"/>
      <c r="H130" s="15"/>
    </row>
    <row r="131" spans="1:8">
      <c r="A131" s="15"/>
      <c r="B131" s="15"/>
      <c r="C131" s="15"/>
      <c r="D131" s="33"/>
      <c r="E131" s="92"/>
      <c r="F131" s="92"/>
      <c r="G131" s="128"/>
      <c r="H131" s="15"/>
    </row>
    <row r="132" spans="1:8">
      <c r="A132" s="15"/>
      <c r="B132" s="15"/>
      <c r="C132" s="15"/>
      <c r="D132" s="33"/>
      <c r="E132" s="92"/>
      <c r="F132" s="92"/>
    </row>
    <row r="133" spans="1:8" ht="15.75">
      <c r="A133" s="15"/>
      <c r="B133" s="15"/>
      <c r="C133" s="15"/>
      <c r="D133" s="33"/>
      <c r="E133" s="732"/>
      <c r="F133" s="732"/>
    </row>
    <row r="134" spans="1:8">
      <c r="A134" s="15"/>
      <c r="B134" s="15"/>
      <c r="C134" s="15"/>
      <c r="D134" s="33"/>
      <c r="E134" s="92"/>
      <c r="F134" s="92"/>
    </row>
    <row r="135" spans="1:8">
      <c r="D135" s="34"/>
    </row>
    <row r="136" spans="1:8">
      <c r="D136" s="34"/>
    </row>
    <row r="137" spans="1:8">
      <c r="D137" s="34"/>
    </row>
    <row r="138" spans="1:8">
      <c r="D138" s="34"/>
    </row>
    <row r="139" spans="1:8">
      <c r="D139" s="34"/>
    </row>
    <row r="140" spans="1:8">
      <c r="D140" s="34"/>
    </row>
    <row r="141" spans="1:8">
      <c r="D141" s="34"/>
    </row>
    <row r="142" spans="1:8">
      <c r="D142" s="34"/>
    </row>
    <row r="143" spans="1:8">
      <c r="D143" s="34"/>
    </row>
    <row r="144" spans="1:8">
      <c r="D144" s="34"/>
    </row>
    <row r="145" spans="4:4">
      <c r="D145" s="34"/>
    </row>
    <row r="146" spans="4:4">
      <c r="D146" s="34"/>
    </row>
    <row r="147" spans="4:4">
      <c r="D147" s="34"/>
    </row>
    <row r="148" spans="4:4">
      <c r="D148" s="34"/>
    </row>
    <row r="149" spans="4:4">
      <c r="D149" s="34"/>
    </row>
    <row r="150" spans="4:4">
      <c r="D150" s="34"/>
    </row>
    <row r="151" spans="4:4">
      <c r="D151" s="34"/>
    </row>
    <row r="152" spans="4:4">
      <c r="D152" s="34"/>
    </row>
    <row r="153" spans="4:4">
      <c r="D153" s="34"/>
    </row>
    <row r="154" spans="4:4">
      <c r="D154" s="34"/>
    </row>
    <row r="155" spans="4:4">
      <c r="D155" s="34"/>
    </row>
    <row r="156" spans="4:4">
      <c r="D156" s="34"/>
    </row>
    <row r="157" spans="4:4">
      <c r="D157" s="34"/>
    </row>
    <row r="158" spans="4:4">
      <c r="D158" s="34"/>
    </row>
    <row r="159" spans="4:4">
      <c r="D159" s="34"/>
    </row>
    <row r="160" spans="4:4">
      <c r="D160" s="34"/>
    </row>
    <row r="161" spans="4:4">
      <c r="D161" s="34"/>
    </row>
    <row r="162" spans="4:4">
      <c r="D162" s="34"/>
    </row>
    <row r="163" spans="4:4">
      <c r="D163" s="34"/>
    </row>
    <row r="164" spans="4:4">
      <c r="D164" s="34"/>
    </row>
    <row r="165" spans="4:4">
      <c r="D165" s="34"/>
    </row>
    <row r="166" spans="4:4">
      <c r="D166" s="34"/>
    </row>
    <row r="167" spans="4:4">
      <c r="D167" s="34"/>
    </row>
    <row r="168" spans="4:4">
      <c r="D168" s="34"/>
    </row>
    <row r="169" spans="4:4">
      <c r="D169" s="34"/>
    </row>
    <row r="170" spans="4:4">
      <c r="D170" s="34"/>
    </row>
    <row r="171" spans="4:4">
      <c r="D171" s="34"/>
    </row>
    <row r="172" spans="4:4">
      <c r="D172" s="34"/>
    </row>
    <row r="173" spans="4:4">
      <c r="D173" s="34"/>
    </row>
    <row r="174" spans="4:4">
      <c r="D174" s="34"/>
    </row>
    <row r="175" spans="4:4">
      <c r="D175" s="34"/>
    </row>
    <row r="176" spans="4:4">
      <c r="D176" s="34"/>
    </row>
    <row r="177" spans="4:4">
      <c r="D177" s="34"/>
    </row>
    <row r="178" spans="4:4">
      <c r="D178" s="34"/>
    </row>
    <row r="179" spans="4:4">
      <c r="D179" s="34"/>
    </row>
    <row r="180" spans="4:4">
      <c r="D180" s="34"/>
    </row>
    <row r="181" spans="4:4">
      <c r="D181" s="34"/>
    </row>
    <row r="182" spans="4:4">
      <c r="D182" s="34"/>
    </row>
    <row r="183" spans="4:4">
      <c r="D183" s="34"/>
    </row>
    <row r="184" spans="4:4">
      <c r="D184" s="34"/>
    </row>
    <row r="185" spans="4:4">
      <c r="D185" s="34"/>
    </row>
    <row r="186" spans="4:4">
      <c r="D186" s="34"/>
    </row>
    <row r="187" spans="4:4">
      <c r="D187" s="34"/>
    </row>
    <row r="188" spans="4:4">
      <c r="D188" s="34"/>
    </row>
    <row r="189" spans="4:4">
      <c r="D189" s="34"/>
    </row>
    <row r="190" spans="4:4">
      <c r="D190" s="34"/>
    </row>
    <row r="191" spans="4:4">
      <c r="D191" s="34"/>
    </row>
    <row r="192" spans="4:4">
      <c r="D192" s="34"/>
    </row>
    <row r="193" spans="4:4">
      <c r="D193" s="34"/>
    </row>
    <row r="194" spans="4:4">
      <c r="D194" s="34"/>
    </row>
    <row r="195" spans="4:4">
      <c r="D195" s="34"/>
    </row>
    <row r="196" spans="4:4">
      <c r="D196" s="34"/>
    </row>
    <row r="197" spans="4:4">
      <c r="D197" s="34"/>
    </row>
    <row r="198" spans="4:4">
      <c r="D198" s="34"/>
    </row>
    <row r="199" spans="4:4">
      <c r="D199" s="34"/>
    </row>
    <row r="200" spans="4:4">
      <c r="D200" s="34"/>
    </row>
    <row r="201" spans="4:4">
      <c r="D201" s="34"/>
    </row>
    <row r="202" spans="4:4">
      <c r="D202" s="34"/>
    </row>
    <row r="203" spans="4:4">
      <c r="D203" s="34"/>
    </row>
    <row r="204" spans="4:4">
      <c r="D204" s="34"/>
    </row>
    <row r="205" spans="4:4">
      <c r="D205" s="34"/>
    </row>
    <row r="206" spans="4:4">
      <c r="D206" s="34"/>
    </row>
    <row r="207" spans="4:4">
      <c r="D207" s="34"/>
    </row>
    <row r="208" spans="4:4">
      <c r="D208" s="34"/>
    </row>
    <row r="209" spans="4:4">
      <c r="D209" s="34"/>
    </row>
    <row r="210" spans="4:4">
      <c r="D210" s="34"/>
    </row>
  </sheetData>
  <mergeCells count="14">
    <mergeCell ref="E133:F133"/>
    <mergeCell ref="A6:F6"/>
    <mergeCell ref="A7:F7"/>
    <mergeCell ref="A109:C109"/>
    <mergeCell ref="E118:F118"/>
    <mergeCell ref="E119:F119"/>
    <mergeCell ref="E120:F120"/>
    <mergeCell ref="A107:F107"/>
    <mergeCell ref="A104:B104"/>
    <mergeCell ref="A9:B9"/>
    <mergeCell ref="A67:B67"/>
    <mergeCell ref="A66:B66"/>
    <mergeCell ref="E126:F126"/>
    <mergeCell ref="E127:F127"/>
  </mergeCells>
  <phoneticPr fontId="0" type="noConversion"/>
  <pageMargins left="0.57999999999999996" right="0.2" top="0.35" bottom="0.69" header="0.22" footer="0.27"/>
  <pageSetup paperSize="9" orientation="portrait" useFirstPageNumber="1" r:id="rId1"/>
  <headerFooter alignWithMargins="0">
    <oddFooter xml:space="preserve">&amp;RBảng CĐKT Q2- 2009 - &amp;P
&amp;3
</oddFooter>
  </headerFooter>
  <drawing r:id="rId2"/>
  <legacyDrawing r:id="rId3"/>
</worksheet>
</file>

<file path=xl/worksheets/sheet4.xml><?xml version="1.0" encoding="utf-8"?>
<worksheet xmlns="http://schemas.openxmlformats.org/spreadsheetml/2006/main" xmlns:r="http://schemas.openxmlformats.org/officeDocument/2006/relationships">
  <sheetPr codeName="Sheet12">
    <tabColor indexed="12"/>
  </sheetPr>
  <dimension ref="A1:H210"/>
  <sheetViews>
    <sheetView topLeftCell="A88" workbookViewId="0">
      <selection activeCell="I90" sqref="I90"/>
    </sheetView>
  </sheetViews>
  <sheetFormatPr defaultRowHeight="12.75"/>
  <cols>
    <col min="1" max="1" width="37.5703125" style="141" customWidth="1"/>
    <col min="2" max="2" width="10.85546875" style="141" customWidth="1"/>
    <col min="3" max="3" width="7.28515625" style="141" customWidth="1"/>
    <col min="4" max="4" width="7" style="141" customWidth="1"/>
    <col min="5" max="5" width="16.85546875" style="165" customWidth="1"/>
    <col min="6" max="6" width="17.5703125" style="165" customWidth="1"/>
    <col min="7" max="7" width="12.7109375" style="166" customWidth="1"/>
    <col min="8" max="8" width="10.85546875" style="141" customWidth="1"/>
    <col min="9" max="16384" width="9.140625" style="141"/>
  </cols>
  <sheetData>
    <row r="1" spans="1:8" ht="16.5" customHeight="1">
      <c r="A1" s="142" t="s">
        <v>608</v>
      </c>
      <c r="B1" s="164"/>
      <c r="C1" s="164"/>
      <c r="D1" s="164"/>
    </row>
    <row r="2" spans="1:8" ht="16.5" customHeight="1">
      <c r="A2" s="142" t="s">
        <v>695</v>
      </c>
      <c r="B2" s="164"/>
    </row>
    <row r="3" spans="1:8" ht="16.5" customHeight="1"/>
    <row r="4" spans="1:8" ht="16.5" customHeight="1"/>
    <row r="5" spans="1:8" ht="7.5" customHeight="1"/>
    <row r="6" spans="1:8" ht="20.25">
      <c r="A6" s="744" t="s">
        <v>1</v>
      </c>
      <c r="B6" s="744"/>
      <c r="C6" s="744"/>
      <c r="D6" s="744"/>
      <c r="E6" s="744"/>
      <c r="F6" s="744"/>
    </row>
    <row r="7" spans="1:8" ht="15.75">
      <c r="A7" s="745" t="str">
        <f>"Tại "&amp;TT!F49</f>
        <v>Tại Ngày 30 tháng 9 năm 2013</v>
      </c>
      <c r="B7" s="745"/>
      <c r="C7" s="745"/>
      <c r="D7" s="745"/>
      <c r="E7" s="745"/>
      <c r="F7" s="745"/>
    </row>
    <row r="8" spans="1:8">
      <c r="F8" s="167" t="s">
        <v>744</v>
      </c>
    </row>
    <row r="9" spans="1:8" ht="26.25" thickBot="1">
      <c r="A9" s="755" t="s">
        <v>685</v>
      </c>
      <c r="B9" s="756"/>
      <c r="C9" s="168" t="s">
        <v>873</v>
      </c>
      <c r="D9" s="168" t="s">
        <v>747</v>
      </c>
      <c r="E9" s="169" t="s">
        <v>746</v>
      </c>
      <c r="F9" s="169" t="s">
        <v>745</v>
      </c>
    </row>
    <row r="10" spans="1:8" ht="26.25" customHeight="1" thickTop="1">
      <c r="A10" s="170" t="s">
        <v>748</v>
      </c>
      <c r="B10" s="171"/>
      <c r="C10" s="172">
        <v>100</v>
      </c>
      <c r="D10" s="172"/>
      <c r="E10" s="173">
        <f>E11+E14+E17+E24+E27</f>
        <v>73297909873.916016</v>
      </c>
      <c r="F10" s="173">
        <f>F11+F14+F17+F24+F27</f>
        <v>63959744894.197166</v>
      </c>
      <c r="H10" s="141">
        <f>E10/E69</f>
        <v>0.84686483038640226</v>
      </c>
    </row>
    <row r="11" spans="1:8" s="142" customFormat="1" ht="17.25" customHeight="1">
      <c r="A11" s="174" t="s">
        <v>749</v>
      </c>
      <c r="B11" s="175"/>
      <c r="C11" s="176">
        <v>110</v>
      </c>
      <c r="D11" s="176"/>
      <c r="E11" s="177">
        <f>SUM(E12:E13)</f>
        <v>15033467794.853842</v>
      </c>
      <c r="F11" s="177">
        <f>SUM(F12:F13)</f>
        <v>2162082336.0538459</v>
      </c>
      <c r="G11" s="178"/>
    </row>
    <row r="12" spans="1:8" s="142" customFormat="1" ht="17.25" customHeight="1">
      <c r="A12" s="179" t="s">
        <v>750</v>
      </c>
      <c r="B12" s="180"/>
      <c r="C12" s="143">
        <v>111</v>
      </c>
      <c r="D12" s="143" t="s">
        <v>507</v>
      </c>
      <c r="E12" s="181">
        <f>SUM('CDSPSQ1-2010'!K10:K12)</f>
        <v>15033467794.853842</v>
      </c>
      <c r="F12" s="181">
        <f>SUM('CDSPSQ1-2010'!E10:E12)+1</f>
        <v>2162082336.0538459</v>
      </c>
      <c r="G12" s="178"/>
    </row>
    <row r="13" spans="1:8" s="183" customFormat="1" ht="17.25" customHeight="1">
      <c r="A13" s="179" t="s">
        <v>751</v>
      </c>
      <c r="B13" s="180"/>
      <c r="C13" s="143">
        <v>112</v>
      </c>
      <c r="D13" s="143"/>
      <c r="E13" s="181"/>
      <c r="F13" s="181"/>
      <c r="G13" s="182"/>
    </row>
    <row r="14" spans="1:8" s="185" customFormat="1" ht="17.25" customHeight="1">
      <c r="A14" s="174" t="s">
        <v>752</v>
      </c>
      <c r="B14" s="175"/>
      <c r="C14" s="176">
        <v>120</v>
      </c>
      <c r="D14" s="176" t="s">
        <v>508</v>
      </c>
      <c r="E14" s="177">
        <f>SUM(E15:E16)</f>
        <v>0</v>
      </c>
      <c r="F14" s="177">
        <f>SUM(F15:F16)</f>
        <v>0</v>
      </c>
      <c r="G14" s="184"/>
    </row>
    <row r="15" spans="1:8" s="183" customFormat="1" ht="17.25" customHeight="1">
      <c r="A15" s="179" t="s">
        <v>753</v>
      </c>
      <c r="B15" s="180"/>
      <c r="C15" s="143">
        <v>121</v>
      </c>
      <c r="D15" s="143"/>
      <c r="E15" s="181"/>
      <c r="F15" s="181"/>
      <c r="G15" s="182"/>
    </row>
    <row r="16" spans="1:8" ht="17.25" customHeight="1">
      <c r="A16" s="179" t="s">
        <v>754</v>
      </c>
      <c r="B16" s="180"/>
      <c r="C16" s="143">
        <v>129</v>
      </c>
      <c r="D16" s="143"/>
      <c r="E16" s="177"/>
      <c r="F16" s="177"/>
    </row>
    <row r="17" spans="1:7" s="185" customFormat="1" ht="17.25" customHeight="1">
      <c r="A17" s="174" t="s">
        <v>755</v>
      </c>
      <c r="B17" s="175"/>
      <c r="C17" s="176">
        <v>130</v>
      </c>
      <c r="D17" s="176"/>
      <c r="E17" s="177">
        <f>SUM(E18:E23)</f>
        <v>24556387142.500008</v>
      </c>
      <c r="F17" s="177">
        <f>SUM(F18:F23)</f>
        <v>36536623723</v>
      </c>
      <c r="G17" s="184"/>
    </row>
    <row r="18" spans="1:7" s="183" customFormat="1" ht="17.25" customHeight="1">
      <c r="A18" s="179" t="s">
        <v>756</v>
      </c>
      <c r="B18" s="180"/>
      <c r="C18" s="143">
        <v>131</v>
      </c>
      <c r="D18" s="143"/>
      <c r="E18" s="181">
        <f>'CDSPSQ1-2010'!K13</f>
        <v>22125536482.400002</v>
      </c>
      <c r="F18" s="181">
        <v>31242922036</v>
      </c>
      <c r="G18" s="182"/>
    </row>
    <row r="19" spans="1:7" s="183" customFormat="1" ht="17.25" customHeight="1">
      <c r="A19" s="179" t="s">
        <v>757</v>
      </c>
      <c r="B19" s="180"/>
      <c r="C19" s="143">
        <v>132</v>
      </c>
      <c r="D19" s="143"/>
      <c r="E19" s="181">
        <f>'CDSPSQ1-2010'!K48</f>
        <v>0</v>
      </c>
      <c r="F19" s="181">
        <v>816649767</v>
      </c>
      <c r="G19" s="182"/>
    </row>
    <row r="20" spans="1:7" ht="17.25" customHeight="1">
      <c r="A20" s="186" t="s">
        <v>758</v>
      </c>
      <c r="B20" s="180"/>
      <c r="C20" s="143">
        <v>133</v>
      </c>
      <c r="D20" s="143"/>
      <c r="E20" s="217">
        <f>'CDSPSQ1-2010'!K16-89231960658</f>
        <v>0.100006103515625</v>
      </c>
      <c r="F20" s="181">
        <f>'CDSPSQ1-2010'!E16-'CDSPSQ1-2010'!F16-70065316580</f>
        <v>0</v>
      </c>
    </row>
    <row r="21" spans="1:7" s="183" customFormat="1" ht="17.25" customHeight="1">
      <c r="A21" s="179" t="s">
        <v>759</v>
      </c>
      <c r="B21" s="180"/>
      <c r="C21" s="143">
        <v>134</v>
      </c>
      <c r="D21" s="143"/>
      <c r="E21" s="181"/>
      <c r="F21" s="181"/>
      <c r="G21" s="182"/>
    </row>
    <row r="22" spans="1:7" s="183" customFormat="1" ht="17.25" customHeight="1">
      <c r="A22" s="179" t="s">
        <v>760</v>
      </c>
      <c r="B22" s="180"/>
      <c r="C22" s="329">
        <v>135</v>
      </c>
      <c r="D22" s="143" t="s">
        <v>510</v>
      </c>
      <c r="E22" s="367">
        <f>'CDSPSQ1-2010'!K17+'CDSPSQ1-2010'!K59+'CDSPSQ1-2010'!K62+2114628869</f>
        <v>2487991548</v>
      </c>
      <c r="F22" s="181">
        <v>4534192808</v>
      </c>
      <c r="G22" s="182"/>
    </row>
    <row r="23" spans="1:7" s="183" customFormat="1" ht="17.25" customHeight="1">
      <c r="A23" s="179" t="s">
        <v>761</v>
      </c>
      <c r="B23" s="180"/>
      <c r="C23" s="329">
        <v>139</v>
      </c>
      <c r="D23" s="143"/>
      <c r="E23" s="181">
        <f>-('CDSPSQ1-2010'!L18)</f>
        <v>-57140888</v>
      </c>
      <c r="F23" s="181">
        <f>-('CDSPSQ1-2010'!F18)</f>
        <v>-57140888</v>
      </c>
      <c r="G23" s="182"/>
    </row>
    <row r="24" spans="1:7" s="185" customFormat="1" ht="17.25" customHeight="1">
      <c r="A24" s="174" t="s">
        <v>762</v>
      </c>
      <c r="B24" s="175"/>
      <c r="C24" s="176">
        <v>140</v>
      </c>
      <c r="D24" s="176"/>
      <c r="E24" s="177">
        <f>SUM(E25:E26)</f>
        <v>32508045089.934891</v>
      </c>
      <c r="F24" s="177">
        <f>SUM(F25:F26)</f>
        <v>24871748650.143318</v>
      </c>
      <c r="G24" s="184"/>
    </row>
    <row r="25" spans="1:7" s="183" customFormat="1" ht="17.25" customHeight="1">
      <c r="A25" s="187" t="s">
        <v>763</v>
      </c>
      <c r="B25" s="188"/>
      <c r="C25" s="329">
        <v>141</v>
      </c>
      <c r="D25" s="189" t="s">
        <v>511</v>
      </c>
      <c r="E25" s="181">
        <f>SUM('CDSPSQ1-2010'!K24:K28)</f>
        <v>32508045089.934891</v>
      </c>
      <c r="F25" s="181">
        <f xml:space="preserve"> SUM('CDSPSQ1-2010'!E24:E28)-3</f>
        <v>24871748650.143318</v>
      </c>
      <c r="G25" s="182"/>
    </row>
    <row r="26" spans="1:7" s="183" customFormat="1" ht="17.25" customHeight="1">
      <c r="A26" s="179" t="s">
        <v>764</v>
      </c>
      <c r="B26" s="180"/>
      <c r="C26" s="143">
        <v>149</v>
      </c>
      <c r="D26" s="189"/>
      <c r="E26" s="181"/>
      <c r="F26" s="181"/>
      <c r="G26" s="182"/>
    </row>
    <row r="27" spans="1:7" s="185" customFormat="1" ht="17.25" customHeight="1">
      <c r="A27" s="174" t="s">
        <v>765</v>
      </c>
      <c r="B27" s="175"/>
      <c r="C27" s="176">
        <v>150</v>
      </c>
      <c r="D27" s="176"/>
      <c r="E27" s="177">
        <f>SUM(E28:E31)</f>
        <v>1200009846.6272726</v>
      </c>
      <c r="F27" s="177">
        <f>SUM(F28:F31)</f>
        <v>389290185</v>
      </c>
      <c r="G27" s="184"/>
    </row>
    <row r="28" spans="1:7" s="183" customFormat="1" ht="17.25" customHeight="1">
      <c r="A28" s="179" t="s">
        <v>766</v>
      </c>
      <c r="B28" s="180"/>
      <c r="C28" s="329">
        <v>151</v>
      </c>
      <c r="D28" s="143"/>
      <c r="E28" s="181">
        <f>'CDSPSQ1-2010'!K20</f>
        <v>601291200.70000005</v>
      </c>
      <c r="F28" s="181">
        <v>47904644</v>
      </c>
      <c r="G28" s="182"/>
    </row>
    <row r="29" spans="1:7" ht="17.25" customHeight="1">
      <c r="A29" s="179" t="s">
        <v>767</v>
      </c>
      <c r="B29" s="180"/>
      <c r="C29" s="329">
        <v>152</v>
      </c>
      <c r="D29" s="143"/>
      <c r="E29" s="181">
        <f>'CDSPSQ1-2010'!K14</f>
        <v>534881532.92727256</v>
      </c>
      <c r="F29" s="181">
        <v>221910432</v>
      </c>
    </row>
    <row r="30" spans="1:7" ht="17.25" customHeight="1">
      <c r="A30" s="179" t="s">
        <v>768</v>
      </c>
      <c r="B30" s="180"/>
      <c r="C30" s="329">
        <v>154</v>
      </c>
      <c r="D30" s="143" t="s">
        <v>514</v>
      </c>
      <c r="E30" s="181">
        <f>'CDSPSQ1-2010'!K49</f>
        <v>0</v>
      </c>
      <c r="F30" s="181">
        <f>'CDSPSQ1-2010'!E49</f>
        <v>0</v>
      </c>
    </row>
    <row r="31" spans="1:7" s="183" customFormat="1" ht="17.25" customHeight="1">
      <c r="A31" s="179" t="s">
        <v>769</v>
      </c>
      <c r="B31" s="180"/>
      <c r="C31" s="329">
        <v>158</v>
      </c>
      <c r="D31" s="189"/>
      <c r="E31" s="181">
        <f>'CDSPSQ1-2010'!K19+'CDSPSQ1-2010'!K23</f>
        <v>63837113</v>
      </c>
      <c r="F31" s="181">
        <v>119475109</v>
      </c>
      <c r="G31" s="182"/>
    </row>
    <row r="32" spans="1:7" s="185" customFormat="1" ht="25.5" customHeight="1">
      <c r="A32" s="174" t="s">
        <v>770</v>
      </c>
      <c r="B32" s="175"/>
      <c r="C32" s="176">
        <v>200</v>
      </c>
      <c r="D32" s="190"/>
      <c r="E32" s="177">
        <f>E34+E40+E51+E54+E59</f>
        <v>80221356531.206665</v>
      </c>
      <c r="F32" s="177">
        <f>F34+F40+F51+F54+F59</f>
        <v>82730672221.827286</v>
      </c>
      <c r="G32" s="184"/>
    </row>
    <row r="33" spans="1:7" s="183" customFormat="1" ht="17.25" customHeight="1">
      <c r="A33" s="174" t="s">
        <v>192</v>
      </c>
      <c r="B33" s="175"/>
      <c r="C33" s="143"/>
      <c r="D33" s="143"/>
      <c r="E33" s="181"/>
      <c r="F33" s="181"/>
      <c r="G33" s="182"/>
    </row>
    <row r="34" spans="1:7" s="185" customFormat="1" ht="17.25" customHeight="1">
      <c r="A34" s="174" t="s">
        <v>771</v>
      </c>
      <c r="B34" s="175"/>
      <c r="C34" s="176">
        <v>210</v>
      </c>
      <c r="D34" s="176"/>
      <c r="E34" s="177">
        <f>SUM(E35:E39)</f>
        <v>0.100006103515625</v>
      </c>
      <c r="F34" s="177">
        <f>SUM(F35:F39)</f>
        <v>0.100006103515625</v>
      </c>
      <c r="G34" s="184"/>
    </row>
    <row r="35" spans="1:7" s="183" customFormat="1" ht="17.25" customHeight="1">
      <c r="A35" s="179" t="s">
        <v>772</v>
      </c>
      <c r="B35" s="180"/>
      <c r="C35" s="329">
        <v>211</v>
      </c>
      <c r="D35" s="143"/>
      <c r="E35" s="181"/>
      <c r="F35" s="181"/>
      <c r="G35" s="182"/>
    </row>
    <row r="36" spans="1:7" s="183" customFormat="1" ht="17.25" customHeight="1">
      <c r="A36" s="179" t="s">
        <v>773</v>
      </c>
      <c r="B36" s="180"/>
      <c r="C36" s="329">
        <v>212</v>
      </c>
      <c r="D36" s="143"/>
      <c r="E36" s="181"/>
      <c r="F36" s="181"/>
      <c r="G36" s="182"/>
    </row>
    <row r="37" spans="1:7" s="183" customFormat="1" ht="17.25" customHeight="1">
      <c r="A37" s="186" t="s">
        <v>774</v>
      </c>
      <c r="B37" s="180"/>
      <c r="C37" s="329">
        <v>213</v>
      </c>
      <c r="D37" s="143" t="s">
        <v>532</v>
      </c>
      <c r="E37" s="181">
        <f>'CDSPSQ1-2010'!K15-51310614826-24139961087.5</f>
        <v>0.100006103515625</v>
      </c>
      <c r="F37" s="217">
        <f>'CDSPSQ1-2010'!E15-51310614826-22780515985.5</f>
        <v>0.100006103515625</v>
      </c>
      <c r="G37" s="191"/>
    </row>
    <row r="38" spans="1:7" s="183" customFormat="1" ht="17.25" customHeight="1">
      <c r="A38" s="179" t="s">
        <v>775</v>
      </c>
      <c r="B38" s="180"/>
      <c r="C38" s="329">
        <v>218</v>
      </c>
      <c r="D38" s="143" t="s">
        <v>533</v>
      </c>
      <c r="E38" s="181"/>
      <c r="F38" s="181"/>
      <c r="G38" s="182"/>
    </row>
    <row r="39" spans="1:7" s="183" customFormat="1" ht="17.25" customHeight="1">
      <c r="A39" s="179" t="s">
        <v>776</v>
      </c>
      <c r="B39" s="180"/>
      <c r="C39" s="329">
        <v>219</v>
      </c>
      <c r="D39" s="143"/>
      <c r="E39" s="181"/>
      <c r="F39" s="181"/>
      <c r="G39" s="182"/>
    </row>
    <row r="40" spans="1:7" s="142" customFormat="1" ht="17.25" customHeight="1">
      <c r="A40" s="174" t="s">
        <v>777</v>
      </c>
      <c r="B40" s="175"/>
      <c r="C40" s="176">
        <v>220</v>
      </c>
      <c r="D40" s="176"/>
      <c r="E40" s="177">
        <f>E41+E44+E47+E50</f>
        <v>76015563917.379379</v>
      </c>
      <c r="F40" s="177">
        <f>F41+F44+F47+F50</f>
        <v>78631586444</v>
      </c>
      <c r="G40" s="178"/>
    </row>
    <row r="41" spans="1:7" s="183" customFormat="1" ht="17.25" customHeight="1">
      <c r="A41" s="179" t="s">
        <v>778</v>
      </c>
      <c r="B41" s="180"/>
      <c r="C41" s="143">
        <v>221</v>
      </c>
      <c r="D41" s="143" t="s">
        <v>534</v>
      </c>
      <c r="E41" s="181">
        <f>E42+E43</f>
        <v>55069989525.379379</v>
      </c>
      <c r="F41" s="181">
        <v>57636790927</v>
      </c>
      <c r="G41" s="182"/>
    </row>
    <row r="42" spans="1:7" s="183" customFormat="1" ht="17.25" customHeight="1">
      <c r="A42" s="179" t="s">
        <v>779</v>
      </c>
      <c r="B42" s="180"/>
      <c r="C42" s="329">
        <v>222</v>
      </c>
      <c r="D42" s="143"/>
      <c r="E42" s="181">
        <f>'CDSPSQ1-2010'!K29</f>
        <v>79667130478.835846</v>
      </c>
      <c r="F42" s="181">
        <v>80026590165</v>
      </c>
      <c r="G42" s="182"/>
    </row>
    <row r="43" spans="1:7" s="183" customFormat="1" ht="17.25" customHeight="1">
      <c r="A43" s="179" t="s">
        <v>780</v>
      </c>
      <c r="B43" s="180"/>
      <c r="C43" s="329">
        <v>223</v>
      </c>
      <c r="D43" s="143"/>
      <c r="E43" s="181">
        <f>-('CDSPSQ1-2010'!L33)</f>
        <v>-24597140953.45647</v>
      </c>
      <c r="F43" s="181">
        <v>-22389799238</v>
      </c>
      <c r="G43" s="182"/>
    </row>
    <row r="44" spans="1:7" s="183" customFormat="1" ht="17.25" customHeight="1">
      <c r="A44" s="179" t="s">
        <v>781</v>
      </c>
      <c r="B44" s="180"/>
      <c r="C44" s="143">
        <v>224</v>
      </c>
      <c r="D44" s="143" t="s">
        <v>511</v>
      </c>
      <c r="E44" s="181">
        <f>E45+E46</f>
        <v>12775631860</v>
      </c>
      <c r="F44" s="181">
        <v>11963170130</v>
      </c>
      <c r="G44" s="182"/>
    </row>
    <row r="45" spans="1:7" s="183" customFormat="1" ht="17.25" customHeight="1">
      <c r="A45" s="179" t="s">
        <v>779</v>
      </c>
      <c r="B45" s="180"/>
      <c r="C45" s="143">
        <v>225</v>
      </c>
      <c r="D45" s="143"/>
      <c r="E45" s="181">
        <f>'CDSPSQ1-2010'!K30</f>
        <v>17069530711</v>
      </c>
      <c r="F45" s="181">
        <v>15949581065</v>
      </c>
      <c r="G45" s="182"/>
    </row>
    <row r="46" spans="1:7" ht="17.25" customHeight="1">
      <c r="A46" s="179" t="s">
        <v>780</v>
      </c>
      <c r="B46" s="180"/>
      <c r="C46" s="143">
        <v>226</v>
      </c>
      <c r="D46" s="176"/>
      <c r="E46" s="181">
        <f>-('CDSPSQ1-2010'!L34)</f>
        <v>-4293898851</v>
      </c>
      <c r="F46" s="181">
        <v>-3986410935</v>
      </c>
    </row>
    <row r="47" spans="1:7" s="183" customFormat="1" ht="17.25" customHeight="1">
      <c r="A47" s="179" t="s">
        <v>782</v>
      </c>
      <c r="B47" s="180"/>
      <c r="C47" s="143">
        <v>227</v>
      </c>
      <c r="D47" s="143" t="s">
        <v>535</v>
      </c>
      <c r="E47" s="181">
        <f>E48+E49</f>
        <v>7851502448</v>
      </c>
      <c r="F47" s="181">
        <f>F48+F49</f>
        <v>7880325474</v>
      </c>
      <c r="G47" s="182"/>
    </row>
    <row r="48" spans="1:7" s="183" customFormat="1" ht="17.25" customHeight="1">
      <c r="A48" s="179" t="s">
        <v>779</v>
      </c>
      <c r="B48" s="180"/>
      <c r="C48" s="143">
        <v>228</v>
      </c>
      <c r="D48" s="143"/>
      <c r="E48" s="181">
        <f>'CDSPSQ1-2010'!K31</f>
        <v>8944899095</v>
      </c>
      <c r="F48" s="181">
        <f>'CDSPSQ1-2010'!K31</f>
        <v>8944899095</v>
      </c>
      <c r="G48" s="182"/>
    </row>
    <row r="49" spans="1:7" ht="17.25" customHeight="1">
      <c r="A49" s="179" t="s">
        <v>780</v>
      </c>
      <c r="B49" s="180"/>
      <c r="C49" s="143">
        <v>229</v>
      </c>
      <c r="D49" s="176"/>
      <c r="E49" s="181">
        <f>-'CDSPSQ1-2010'!L35</f>
        <v>-1093396647</v>
      </c>
      <c r="F49" s="181">
        <f>-'CDSPSQ1-2010'!F35</f>
        <v>-1064573621</v>
      </c>
    </row>
    <row r="50" spans="1:7" ht="17.25" customHeight="1">
      <c r="A50" s="179" t="s">
        <v>783</v>
      </c>
      <c r="B50" s="180"/>
      <c r="C50" s="143">
        <v>230</v>
      </c>
      <c r="D50" s="143" t="s">
        <v>536</v>
      </c>
      <c r="E50" s="181">
        <f>'CDSPSQ1-2010'!K42</f>
        <v>318440084</v>
      </c>
      <c r="F50" s="181">
        <f>'CDSPSQ1-2010'!E42</f>
        <v>1151299913</v>
      </c>
    </row>
    <row r="51" spans="1:7" s="142" customFormat="1" ht="17.25" customHeight="1">
      <c r="A51" s="174" t="s">
        <v>784</v>
      </c>
      <c r="B51" s="175"/>
      <c r="C51" s="176">
        <v>240</v>
      </c>
      <c r="D51" s="176" t="s">
        <v>537</v>
      </c>
      <c r="E51" s="177">
        <f>E52+E53</f>
        <v>0</v>
      </c>
      <c r="F51" s="177">
        <f>F52+F53</f>
        <v>0</v>
      </c>
      <c r="G51" s="178"/>
    </row>
    <row r="52" spans="1:7" s="183" customFormat="1" ht="17.25" customHeight="1">
      <c r="A52" s="179" t="s">
        <v>779</v>
      </c>
      <c r="B52" s="180"/>
      <c r="C52" s="143">
        <v>241</v>
      </c>
      <c r="D52" s="143"/>
      <c r="E52" s="181">
        <f>'CDSPSQ1-2010'!K37</f>
        <v>0</v>
      </c>
      <c r="F52" s="181">
        <f>'CDSPSQ1-2010'!E37</f>
        <v>0</v>
      </c>
      <c r="G52" s="182"/>
    </row>
    <row r="53" spans="1:7" s="183" customFormat="1" ht="17.25" customHeight="1">
      <c r="A53" s="179" t="s">
        <v>780</v>
      </c>
      <c r="B53" s="180"/>
      <c r="C53" s="143">
        <v>242</v>
      </c>
      <c r="D53" s="143"/>
      <c r="E53" s="181">
        <f>-'CDSPSQ1-2010'!L36</f>
        <v>0</v>
      </c>
      <c r="F53" s="181">
        <f>-'CDSPSQ1-2010'!F36</f>
        <v>0</v>
      </c>
      <c r="G53" s="182"/>
    </row>
    <row r="54" spans="1:7" s="185" customFormat="1" ht="17.25" customHeight="1">
      <c r="A54" s="174" t="s">
        <v>785</v>
      </c>
      <c r="B54" s="175"/>
      <c r="C54" s="176">
        <v>250</v>
      </c>
      <c r="D54" s="176"/>
      <c r="E54" s="177">
        <f>SUM(E55:E58)</f>
        <v>0</v>
      </c>
      <c r="F54" s="177">
        <f>SUM(F55:F58)</f>
        <v>0</v>
      </c>
      <c r="G54" s="184"/>
    </row>
    <row r="55" spans="1:7" s="183" customFormat="1" ht="17.25" customHeight="1">
      <c r="A55" s="179" t="s">
        <v>786</v>
      </c>
      <c r="B55" s="180"/>
      <c r="C55" s="143">
        <v>251</v>
      </c>
      <c r="D55" s="143"/>
      <c r="E55" s="181"/>
      <c r="F55" s="181"/>
      <c r="G55" s="182"/>
    </row>
    <row r="56" spans="1:7" s="183" customFormat="1" ht="17.25" customHeight="1">
      <c r="A56" s="179" t="s">
        <v>787</v>
      </c>
      <c r="B56" s="180"/>
      <c r="C56" s="143">
        <v>252</v>
      </c>
      <c r="D56" s="143"/>
      <c r="E56" s="181"/>
      <c r="F56" s="181"/>
      <c r="G56" s="182"/>
    </row>
    <row r="57" spans="1:7" s="183" customFormat="1" ht="17.25" customHeight="1">
      <c r="A57" s="179" t="s">
        <v>788</v>
      </c>
      <c r="B57" s="180"/>
      <c r="C57" s="143">
        <v>258</v>
      </c>
      <c r="D57" s="143" t="s">
        <v>539</v>
      </c>
      <c r="E57" s="181"/>
      <c r="F57" s="181"/>
      <c r="G57" s="182"/>
    </row>
    <row r="58" spans="1:7" s="183" customFormat="1" ht="17.25" customHeight="1">
      <c r="A58" s="179" t="s">
        <v>789</v>
      </c>
      <c r="B58" s="180"/>
      <c r="C58" s="143">
        <v>259</v>
      </c>
      <c r="D58" s="143"/>
      <c r="E58" s="181"/>
      <c r="F58" s="181"/>
      <c r="G58" s="182"/>
    </row>
    <row r="59" spans="1:7" s="185" customFormat="1" ht="17.25" customHeight="1">
      <c r="A59" s="174" t="s">
        <v>790</v>
      </c>
      <c r="B59" s="175"/>
      <c r="C59" s="176">
        <v>260</v>
      </c>
      <c r="D59" s="176"/>
      <c r="E59" s="177">
        <f>SUM(E60:E62)</f>
        <v>4205792613.727273</v>
      </c>
      <c r="F59" s="177">
        <f>SUM(F60:F62)</f>
        <v>4099085777.727273</v>
      </c>
      <c r="G59" s="184"/>
    </row>
    <row r="60" spans="1:7" s="183" customFormat="1" ht="17.25" customHeight="1">
      <c r="A60" s="192" t="s">
        <v>791</v>
      </c>
      <c r="B60" s="193"/>
      <c r="C60" s="143">
        <v>261</v>
      </c>
      <c r="D60" s="143" t="s">
        <v>540</v>
      </c>
      <c r="E60" s="181">
        <f>'CDSPSQ1-2010'!K43</f>
        <v>2426172800.727273</v>
      </c>
      <c r="F60" s="181">
        <f>'CDSPSQ1-2010'!E43</f>
        <v>2454565964.727273</v>
      </c>
      <c r="G60" s="182"/>
    </row>
    <row r="61" spans="1:7" ht="17.25" customHeight="1">
      <c r="A61" s="179" t="s">
        <v>792</v>
      </c>
      <c r="B61" s="180"/>
      <c r="C61" s="143">
        <v>262</v>
      </c>
      <c r="D61" s="143" t="s">
        <v>541</v>
      </c>
      <c r="E61" s="181">
        <f>'CDSPSQ1-2010'!K44</f>
        <v>0</v>
      </c>
      <c r="F61" s="181">
        <f>'CDSPSQ1-2010'!E44</f>
        <v>0</v>
      </c>
    </row>
    <row r="62" spans="1:7" s="199" customFormat="1" ht="17.25" customHeight="1" thickBot="1">
      <c r="A62" s="194" t="s">
        <v>793</v>
      </c>
      <c r="B62" s="195"/>
      <c r="C62" s="196">
        <v>268</v>
      </c>
      <c r="D62" s="196"/>
      <c r="E62" s="197">
        <f>'CDSPSQ1-2010'!K45</f>
        <v>1779619813</v>
      </c>
      <c r="F62" s="197">
        <f>'CDSPSQ1-2010'!E45</f>
        <v>1644519813</v>
      </c>
      <c r="G62" s="198"/>
    </row>
    <row r="63" spans="1:7" s="199" customFormat="1" ht="17.25" customHeight="1" thickTop="1">
      <c r="A63" s="200" t="s">
        <v>794</v>
      </c>
      <c r="B63" s="201"/>
      <c r="C63" s="202">
        <v>270</v>
      </c>
      <c r="D63" s="203"/>
      <c r="E63" s="204">
        <f>E32+E10</f>
        <v>153519266405.12268</v>
      </c>
      <c r="F63" s="205">
        <f>F32+F10</f>
        <v>146690417116.02444</v>
      </c>
      <c r="G63" s="198"/>
    </row>
    <row r="64" spans="1:7" s="199" customFormat="1" ht="17.25" customHeight="1">
      <c r="A64" s="206"/>
      <c r="B64" s="337"/>
      <c r="C64" s="337"/>
      <c r="D64" s="338"/>
      <c r="E64" s="339"/>
      <c r="F64" s="339"/>
      <c r="G64" s="208"/>
    </row>
    <row r="65" spans="1:8" s="199" customFormat="1" ht="17.25" customHeight="1">
      <c r="A65" s="207"/>
      <c r="B65" s="338"/>
      <c r="C65" s="224"/>
      <c r="D65" s="338"/>
      <c r="E65" s="339"/>
      <c r="F65" s="339"/>
      <c r="G65" s="208"/>
    </row>
    <row r="66" spans="1:8" s="213" customFormat="1" ht="17.25" customHeight="1">
      <c r="A66" s="757">
        <v>1</v>
      </c>
      <c r="B66" s="758"/>
      <c r="C66" s="210">
        <v>2</v>
      </c>
      <c r="D66" s="210">
        <v>3</v>
      </c>
      <c r="E66" s="211">
        <v>4</v>
      </c>
      <c r="F66" s="211">
        <v>5</v>
      </c>
      <c r="G66" s="212"/>
    </row>
    <row r="67" spans="1:8" ht="30.75" customHeight="1" thickBot="1">
      <c r="A67" s="755" t="s">
        <v>859</v>
      </c>
      <c r="B67" s="756"/>
      <c r="C67" s="168" t="s">
        <v>873</v>
      </c>
      <c r="D67" s="168" t="s">
        <v>747</v>
      </c>
      <c r="E67" s="169" t="s">
        <v>746</v>
      </c>
      <c r="F67" s="169" t="s">
        <v>745</v>
      </c>
      <c r="G67" s="214"/>
    </row>
    <row r="68" spans="1:8" ht="24" customHeight="1" thickTop="1">
      <c r="A68" s="170" t="s">
        <v>860</v>
      </c>
      <c r="B68" s="171"/>
      <c r="C68" s="172">
        <v>300</v>
      </c>
      <c r="D68" s="215"/>
      <c r="E68" s="173">
        <f>E69+E79</f>
        <v>99843440956.438904</v>
      </c>
      <c r="F68" s="173">
        <f>F69+F79</f>
        <v>94931741269</v>
      </c>
      <c r="G68" s="214"/>
    </row>
    <row r="69" spans="1:8" ht="17.25" customHeight="1">
      <c r="A69" s="174" t="s">
        <v>861</v>
      </c>
      <c r="B69" s="175"/>
      <c r="C69" s="176">
        <v>310</v>
      </c>
      <c r="D69" s="143"/>
      <c r="E69" s="177">
        <f>SUM(E70:E78)</f>
        <v>86552076841.438904</v>
      </c>
      <c r="F69" s="177">
        <f>SUM(F70:F78)</f>
        <v>83570471186</v>
      </c>
      <c r="G69" s="214"/>
    </row>
    <row r="70" spans="1:8" ht="17.25" customHeight="1">
      <c r="A70" s="179" t="s">
        <v>862</v>
      </c>
      <c r="B70" s="180"/>
      <c r="C70" s="143">
        <v>311</v>
      </c>
      <c r="D70" s="143" t="s">
        <v>542</v>
      </c>
      <c r="E70" s="367">
        <f>'CDSPSQ1-2010'!L46+'CDSPSQ1-2010'!L47+'[2]TMBCTCQ1-2010 (2)'!$F$284</f>
        <v>56879441573</v>
      </c>
      <c r="F70" s="181">
        <v>57829249528</v>
      </c>
      <c r="G70" s="130"/>
    </row>
    <row r="71" spans="1:8" ht="17.25" customHeight="1">
      <c r="A71" s="179" t="s">
        <v>863</v>
      </c>
      <c r="B71" s="180"/>
      <c r="C71" s="143">
        <v>312</v>
      </c>
      <c r="D71" s="143"/>
      <c r="E71" s="217">
        <f>'CDSPSQ1-2010'!L48</f>
        <v>14402428179.918182</v>
      </c>
      <c r="F71" s="181">
        <v>14666897603</v>
      </c>
    </row>
    <row r="72" spans="1:8" ht="17.25" customHeight="1">
      <c r="A72" s="179" t="s">
        <v>299</v>
      </c>
      <c r="B72" s="180"/>
      <c r="C72" s="143">
        <v>313</v>
      </c>
      <c r="D72" s="143"/>
      <c r="E72" s="217">
        <f>'CDSPSQ1-2010'!L13</f>
        <v>0</v>
      </c>
      <c r="F72" s="181">
        <v>668096620</v>
      </c>
    </row>
    <row r="73" spans="1:8" ht="17.25" customHeight="1">
      <c r="A73" s="179" t="s">
        <v>864</v>
      </c>
      <c r="B73" s="180"/>
      <c r="C73" s="143">
        <v>314</v>
      </c>
      <c r="D73" s="143" t="s">
        <v>545</v>
      </c>
      <c r="E73" s="217">
        <f>'CDSPSQ1-2010'!L49</f>
        <v>3972666042.0836363</v>
      </c>
      <c r="F73" s="181">
        <v>5164416731</v>
      </c>
    </row>
    <row r="74" spans="1:8" ht="17.25" customHeight="1">
      <c r="A74" s="179" t="s">
        <v>865</v>
      </c>
      <c r="B74" s="180"/>
      <c r="C74" s="143">
        <v>315</v>
      </c>
      <c r="D74" s="143"/>
      <c r="E74" s="217">
        <f>'CDSPSQ1-2010'!L59</f>
        <v>1402108839.9949994</v>
      </c>
      <c r="F74" s="181">
        <f>'CDSPSQ1-2010'!F59</f>
        <v>1353299110</v>
      </c>
    </row>
    <row r="75" spans="1:8" ht="17.25" customHeight="1">
      <c r="A75" s="179" t="s">
        <v>867</v>
      </c>
      <c r="B75" s="180"/>
      <c r="C75" s="143">
        <v>316</v>
      </c>
      <c r="D75" s="143" t="s">
        <v>546</v>
      </c>
      <c r="E75" s="217">
        <f>'CDSPSQ1-2010'!L60</f>
        <v>18161093</v>
      </c>
      <c r="F75" s="181">
        <f>'CDSPSQ1-2010'!F60</f>
        <v>13287074</v>
      </c>
    </row>
    <row r="76" spans="1:8" ht="17.25" customHeight="1">
      <c r="A76" s="186" t="s">
        <v>868</v>
      </c>
      <c r="B76" s="180"/>
      <c r="C76" s="143">
        <v>317</v>
      </c>
      <c r="D76" s="143"/>
      <c r="E76" s="217">
        <f>'CDSPSQ1-2010'!L61-89231960658-24139961088</f>
        <v>3357977261.1170959</v>
      </c>
      <c r="F76" s="217"/>
      <c r="G76" s="216"/>
    </row>
    <row r="77" spans="1:8" ht="17.25" customHeight="1">
      <c r="A77" s="179" t="s">
        <v>869</v>
      </c>
      <c r="B77" s="180"/>
      <c r="C77" s="143">
        <v>318</v>
      </c>
      <c r="D77" s="143"/>
      <c r="E77" s="181"/>
      <c r="F77" s="181"/>
    </row>
    <row r="78" spans="1:8" ht="17.25" customHeight="1">
      <c r="A78" s="179" t="s">
        <v>870</v>
      </c>
      <c r="B78" s="180"/>
      <c r="C78" s="143">
        <v>319</v>
      </c>
      <c r="D78" s="143" t="s">
        <v>547</v>
      </c>
      <c r="E78" s="367">
        <f>'CDSPSQ1-2010'!L62+'CDSPSQ1-2010'!L17+98976860</f>
        <v>6519293852.3250008</v>
      </c>
      <c r="F78" s="181">
        <v>3875224520</v>
      </c>
      <c r="H78" s="141">
        <v>2114628869</v>
      </c>
    </row>
    <row r="79" spans="1:8" ht="17.25" customHeight="1">
      <c r="A79" s="174" t="s">
        <v>871</v>
      </c>
      <c r="B79" s="175"/>
      <c r="C79" s="176">
        <v>330</v>
      </c>
      <c r="D79" s="143"/>
      <c r="E79" s="177">
        <f>SUM(E80:E86)</f>
        <v>13291364115</v>
      </c>
      <c r="F79" s="177">
        <f>SUM(F80:F86)</f>
        <v>11361270083</v>
      </c>
    </row>
    <row r="80" spans="1:8" ht="17.25" customHeight="1">
      <c r="A80" s="187" t="s">
        <v>648</v>
      </c>
      <c r="B80" s="188"/>
      <c r="C80" s="143">
        <v>331</v>
      </c>
      <c r="D80" s="189"/>
      <c r="E80" s="177"/>
      <c r="F80" s="181"/>
    </row>
    <row r="81" spans="1:7" ht="17.25" customHeight="1">
      <c r="A81" s="179" t="s">
        <v>649</v>
      </c>
      <c r="B81" s="180"/>
      <c r="C81" s="143">
        <v>332</v>
      </c>
      <c r="D81" s="143" t="s">
        <v>548</v>
      </c>
      <c r="E81" s="181"/>
      <c r="F81" s="181"/>
    </row>
    <row r="82" spans="1:7" ht="17.25" customHeight="1">
      <c r="A82" s="179" t="s">
        <v>650</v>
      </c>
      <c r="B82" s="180"/>
      <c r="C82" s="143">
        <v>333</v>
      </c>
      <c r="D82" s="143"/>
      <c r="E82" s="217"/>
      <c r="F82" s="181"/>
    </row>
    <row r="83" spans="1:7" ht="17.25" customHeight="1">
      <c r="A83" s="179" t="s">
        <v>651</v>
      </c>
      <c r="B83" s="180"/>
      <c r="C83" s="143">
        <v>334</v>
      </c>
      <c r="D83" s="143" t="s">
        <v>549</v>
      </c>
      <c r="E83" s="181">
        <f>'CDSPSQ1-2010'!L70+'CDSPSQ1-2010'!L71</f>
        <v>13078804840</v>
      </c>
      <c r="F83" s="181">
        <v>11148710808</v>
      </c>
    </row>
    <row r="84" spans="1:7" ht="17.25" customHeight="1">
      <c r="A84" s="179" t="s">
        <v>652</v>
      </c>
      <c r="B84" s="180"/>
      <c r="C84" s="143">
        <v>335</v>
      </c>
      <c r="D84" s="143" t="s">
        <v>541</v>
      </c>
      <c r="E84" s="177"/>
      <c r="F84" s="177"/>
    </row>
    <row r="85" spans="1:7" ht="17.25" customHeight="1">
      <c r="A85" s="179" t="s">
        <v>653</v>
      </c>
      <c r="B85" s="180"/>
      <c r="C85" s="143">
        <v>336</v>
      </c>
      <c r="D85" s="143"/>
      <c r="E85" s="217">
        <f>'CDSPSQ1-2010'!L72</f>
        <v>212559275</v>
      </c>
      <c r="F85" s="181">
        <f>'CDSPSQ1-2010'!F72</f>
        <v>212559275</v>
      </c>
    </row>
    <row r="86" spans="1:7" ht="17.25" customHeight="1">
      <c r="A86" s="179" t="s">
        <v>655</v>
      </c>
      <c r="B86" s="180"/>
      <c r="C86" s="143">
        <v>337</v>
      </c>
      <c r="D86" s="143"/>
      <c r="E86" s="177"/>
      <c r="F86" s="177"/>
    </row>
    <row r="87" spans="1:7" s="185" customFormat="1" ht="25.5" customHeight="1">
      <c r="A87" s="174" t="s">
        <v>656</v>
      </c>
      <c r="B87" s="175"/>
      <c r="C87" s="176">
        <v>400</v>
      </c>
      <c r="D87" s="176"/>
      <c r="E87" s="177">
        <f>E88+E100</f>
        <v>53675825447.78009</v>
      </c>
      <c r="F87" s="177">
        <f>F88+F100</f>
        <v>51758675847</v>
      </c>
      <c r="G87" s="218"/>
    </row>
    <row r="88" spans="1:7" s="185" customFormat="1" ht="17.25" customHeight="1">
      <c r="A88" s="174" t="s">
        <v>657</v>
      </c>
      <c r="B88" s="175"/>
      <c r="C88" s="176">
        <v>410</v>
      </c>
      <c r="D88" s="176" t="s">
        <v>550</v>
      </c>
      <c r="E88" s="177">
        <f>SUM(E89:E99)</f>
        <v>52042502055.78009</v>
      </c>
      <c r="F88" s="177">
        <f>SUM(F89:F99)</f>
        <v>49951371172</v>
      </c>
      <c r="G88" s="218"/>
    </row>
    <row r="89" spans="1:7" s="183" customFormat="1" ht="17.25" customHeight="1">
      <c r="A89" s="186" t="s">
        <v>658</v>
      </c>
      <c r="B89" s="180"/>
      <c r="C89" s="143">
        <v>411</v>
      </c>
      <c r="D89" s="143"/>
      <c r="E89" s="181">
        <f>'CDSPSQ1-2010'!L73</f>
        <v>43046720000</v>
      </c>
      <c r="F89" s="217">
        <f>'CDSPSQ1-2010'!F73</f>
        <v>43046720000</v>
      </c>
      <c r="G89" s="219"/>
    </row>
    <row r="90" spans="1:7" s="183" customFormat="1" ht="17.25" customHeight="1">
      <c r="A90" s="179" t="s">
        <v>659</v>
      </c>
      <c r="B90" s="180"/>
      <c r="C90" s="143">
        <v>412</v>
      </c>
      <c r="D90" s="143"/>
      <c r="E90" s="181">
        <f>'CDSPSQ1-2010'!L74</f>
        <v>558624410</v>
      </c>
      <c r="F90" s="181">
        <f>'CDSPSQ1-2010'!F74</f>
        <v>558624410</v>
      </c>
      <c r="G90" s="218"/>
    </row>
    <row r="91" spans="1:7" s="183" customFormat="1" ht="17.25" customHeight="1">
      <c r="A91" s="179" t="s">
        <v>300</v>
      </c>
      <c r="B91" s="180"/>
      <c r="C91" s="143">
        <v>413</v>
      </c>
      <c r="D91" s="176"/>
      <c r="E91" s="181">
        <f>'CDSPSQ1-2010'!L75-51310614826</f>
        <v>0</v>
      </c>
      <c r="F91" s="181">
        <f>'CDSPSQ1-2010'!F75-51310614826</f>
        <v>0</v>
      </c>
      <c r="G91" s="218"/>
    </row>
    <row r="92" spans="1:7" s="183" customFormat="1" ht="17.25" customHeight="1">
      <c r="A92" s="179" t="s">
        <v>660</v>
      </c>
      <c r="B92" s="180"/>
      <c r="C92" s="143">
        <v>414</v>
      </c>
      <c r="D92" s="176"/>
      <c r="E92" s="217">
        <f>-'CDSPSQ1-2010'!K81</f>
        <v>-10000000</v>
      </c>
      <c r="F92" s="181">
        <f>-'CDSPSQ1-2010'!E81</f>
        <v>-10000000</v>
      </c>
      <c r="G92" s="218"/>
    </row>
    <row r="93" spans="1:7" s="183" customFormat="1" ht="17.25" customHeight="1">
      <c r="A93" s="179" t="s">
        <v>661</v>
      </c>
      <c r="B93" s="180"/>
      <c r="C93" s="143">
        <v>415</v>
      </c>
      <c r="D93" s="176"/>
      <c r="E93" s="177"/>
      <c r="F93" s="177"/>
      <c r="G93" s="218"/>
    </row>
    <row r="94" spans="1:7" s="183" customFormat="1" ht="17.25" customHeight="1">
      <c r="A94" s="179" t="s">
        <v>662</v>
      </c>
      <c r="B94" s="180"/>
      <c r="C94" s="143">
        <v>416</v>
      </c>
      <c r="D94" s="176"/>
      <c r="E94" s="177"/>
      <c r="F94" s="177"/>
      <c r="G94" s="218"/>
    </row>
    <row r="95" spans="1:7" s="183" customFormat="1" ht="17.25" customHeight="1">
      <c r="A95" s="179" t="s">
        <v>663</v>
      </c>
      <c r="B95" s="180"/>
      <c r="C95" s="143">
        <v>417</v>
      </c>
      <c r="D95" s="143"/>
      <c r="E95" s="181">
        <f>'CDSPSQ1-2010'!L78</f>
        <v>867939419</v>
      </c>
      <c r="F95" s="181">
        <v>977459251</v>
      </c>
      <c r="G95" s="218"/>
    </row>
    <row r="96" spans="1:7" s="183" customFormat="1" ht="17.25" customHeight="1">
      <c r="A96" s="179" t="s">
        <v>664</v>
      </c>
      <c r="B96" s="180"/>
      <c r="C96" s="143">
        <v>418</v>
      </c>
      <c r="D96" s="143"/>
      <c r="E96" s="181">
        <f>'CDSPSQ1-2010'!L79</f>
        <v>184168168</v>
      </c>
      <c r="F96" s="181">
        <v>74648336</v>
      </c>
      <c r="G96" s="218"/>
    </row>
    <row r="97" spans="1:8" ht="17.25" customHeight="1">
      <c r="A97" s="179" t="s">
        <v>665</v>
      </c>
      <c r="B97" s="180"/>
      <c r="C97" s="143">
        <v>419</v>
      </c>
      <c r="D97" s="143"/>
      <c r="E97" s="181">
        <f>'CDSPSQ1-2010'!L80</f>
        <v>0</v>
      </c>
      <c r="F97" s="181">
        <f>'CDSPSQ1-2010'!F80</f>
        <v>0</v>
      </c>
    </row>
    <row r="98" spans="1:8" s="183" customFormat="1" ht="17.25" customHeight="1">
      <c r="A98" s="179" t="s">
        <v>667</v>
      </c>
      <c r="B98" s="180"/>
      <c r="C98" s="143">
        <v>420</v>
      </c>
      <c r="D98" s="143"/>
      <c r="E98" s="181">
        <f>'CDSPSQ1-2010'!L82</f>
        <v>7395050058.7800941</v>
      </c>
      <c r="F98" s="181">
        <f>'CDSPSQ1-2010'!F82</f>
        <v>5303919175</v>
      </c>
      <c r="G98" s="182"/>
    </row>
    <row r="99" spans="1:8" s="183" customFormat="1" ht="17.25" customHeight="1">
      <c r="A99" s="179" t="s">
        <v>668</v>
      </c>
      <c r="B99" s="180"/>
      <c r="C99" s="143">
        <v>421</v>
      </c>
      <c r="D99" s="143"/>
      <c r="E99" s="181"/>
      <c r="F99" s="181"/>
      <c r="G99" s="182"/>
    </row>
    <row r="100" spans="1:8" s="185" customFormat="1" ht="17.25" customHeight="1">
      <c r="A100" s="174" t="s">
        <v>669</v>
      </c>
      <c r="B100" s="175"/>
      <c r="C100" s="176">
        <v>430</v>
      </c>
      <c r="D100" s="176"/>
      <c r="E100" s="177">
        <f>SUM(E101:E103)</f>
        <v>1633323392</v>
      </c>
      <c r="F100" s="177">
        <f>SUM(F101:F103)</f>
        <v>1807304675</v>
      </c>
      <c r="G100" s="184"/>
    </row>
    <row r="101" spans="1:8" ht="17.25" customHeight="1">
      <c r="A101" s="179" t="s">
        <v>670</v>
      </c>
      <c r="B101" s="180"/>
      <c r="C101" s="143">
        <v>431</v>
      </c>
      <c r="D101" s="143"/>
      <c r="E101" s="181">
        <f>'CDSPSQ1-2010'!L85+'CDSPSQ1-2010'!L86</f>
        <v>1633323392</v>
      </c>
      <c r="F101" s="181">
        <f>'CDSPSQ1-2010'!F85+'CDSPSQ1-2010'!F86-'CDSPSQ1-2010'!E85</f>
        <v>1807304675</v>
      </c>
    </row>
    <row r="102" spans="1:8" s="183" customFormat="1" ht="17.25" customHeight="1">
      <c r="A102" s="179" t="s">
        <v>671</v>
      </c>
      <c r="B102" s="180"/>
      <c r="C102" s="143">
        <v>432</v>
      </c>
      <c r="D102" s="143" t="s">
        <v>591</v>
      </c>
      <c r="E102" s="181"/>
      <c r="F102" s="181"/>
      <c r="G102" s="182"/>
    </row>
    <row r="103" spans="1:8" s="183" customFormat="1" ht="17.25" customHeight="1" thickBot="1">
      <c r="A103" s="194" t="s">
        <v>672</v>
      </c>
      <c r="B103" s="195"/>
      <c r="C103" s="196">
        <v>433</v>
      </c>
      <c r="D103" s="220"/>
      <c r="E103" s="221"/>
      <c r="F103" s="221"/>
      <c r="G103" s="182"/>
    </row>
    <row r="104" spans="1:8" s="185" customFormat="1" ht="17.25" customHeight="1" thickTop="1">
      <c r="A104" s="753" t="s">
        <v>675</v>
      </c>
      <c r="B104" s="754"/>
      <c r="C104" s="222">
        <v>430</v>
      </c>
      <c r="D104" s="222"/>
      <c r="E104" s="223">
        <f>E87+E68+1</f>
        <v>153519266405.21899</v>
      </c>
      <c r="F104" s="223">
        <f>F87+F68</f>
        <v>146690417116</v>
      </c>
      <c r="G104" s="184"/>
    </row>
    <row r="105" spans="1:8" ht="17.25" customHeight="1">
      <c r="A105" s="207"/>
      <c r="B105" s="207"/>
      <c r="C105" s="209"/>
      <c r="D105" s="224"/>
      <c r="E105" s="366">
        <f>E104-E63</f>
        <v>9.63134765625E-2</v>
      </c>
      <c r="F105" s="366">
        <f>F104-F63</f>
        <v>-2.4444580078125E-2</v>
      </c>
      <c r="G105" s="214"/>
    </row>
    <row r="106" spans="1:8" ht="17.25" customHeight="1">
      <c r="A106" s="207"/>
      <c r="B106" s="207"/>
      <c r="C106" s="209"/>
      <c r="D106" s="209"/>
      <c r="E106" s="225"/>
      <c r="F106" s="225"/>
      <c r="G106" s="214"/>
    </row>
    <row r="107" spans="1:8" s="183" customFormat="1" ht="29.25" customHeight="1">
      <c r="A107" s="752" t="s">
        <v>676</v>
      </c>
      <c r="B107" s="752"/>
      <c r="C107" s="752"/>
      <c r="D107" s="752"/>
      <c r="E107" s="752"/>
      <c r="F107" s="752"/>
      <c r="G107" s="226"/>
    </row>
    <row r="108" spans="1:8" s="183" customFormat="1" ht="13.5" customHeight="1">
      <c r="A108" s="201"/>
      <c r="B108" s="201"/>
      <c r="C108" s="201"/>
      <c r="D108" s="201"/>
      <c r="E108" s="201"/>
      <c r="F108" s="225"/>
      <c r="G108" s="226"/>
    </row>
    <row r="109" spans="1:8" s="228" customFormat="1" ht="34.5" customHeight="1" thickBot="1">
      <c r="A109" s="746" t="s">
        <v>872</v>
      </c>
      <c r="B109" s="747"/>
      <c r="C109" s="748"/>
      <c r="D109" s="342" t="s">
        <v>747</v>
      </c>
      <c r="E109" s="343" t="s">
        <v>746</v>
      </c>
      <c r="F109" s="343" t="s">
        <v>745</v>
      </c>
      <c r="G109" s="227"/>
    </row>
    <row r="110" spans="1:8" s="183" customFormat="1" ht="17.25" customHeight="1" thickTop="1">
      <c r="A110" s="229" t="s">
        <v>678</v>
      </c>
      <c r="B110" s="230"/>
      <c r="C110" s="231"/>
      <c r="D110" s="232">
        <v>24</v>
      </c>
      <c r="E110" s="233"/>
      <c r="F110" s="233"/>
      <c r="G110" s="226"/>
    </row>
    <row r="111" spans="1:8" s="183" customFormat="1" ht="17.25" customHeight="1">
      <c r="A111" s="179" t="s">
        <v>679</v>
      </c>
      <c r="B111" s="234"/>
      <c r="C111" s="235"/>
      <c r="D111" s="143"/>
      <c r="E111" s="181"/>
      <c r="F111" s="181"/>
      <c r="G111" s="226"/>
    </row>
    <row r="112" spans="1:8" s="183" customFormat="1" ht="17.25" customHeight="1">
      <c r="A112" s="236" t="s">
        <v>684</v>
      </c>
      <c r="B112" s="237"/>
      <c r="C112" s="238"/>
      <c r="D112" s="176"/>
      <c r="E112" s="177"/>
      <c r="F112" s="177"/>
      <c r="G112" s="226"/>
      <c r="H112" s="239"/>
    </row>
    <row r="113" spans="1:8" s="183" customFormat="1" ht="17.25" customHeight="1">
      <c r="A113" s="179" t="s">
        <v>680</v>
      </c>
      <c r="B113" s="234"/>
      <c r="C113" s="235"/>
      <c r="D113" s="143"/>
      <c r="E113" s="181"/>
      <c r="F113" s="181"/>
      <c r="G113" s="226"/>
      <c r="H113" s="239"/>
    </row>
    <row r="114" spans="1:8" s="183" customFormat="1" ht="17.25" customHeight="1">
      <c r="A114" s="179" t="s">
        <v>681</v>
      </c>
      <c r="B114" s="234"/>
      <c r="C114" s="235"/>
      <c r="D114" s="143"/>
      <c r="E114" s="181"/>
      <c r="F114" s="181"/>
      <c r="G114" s="226"/>
      <c r="H114" s="239"/>
    </row>
    <row r="115" spans="1:8" s="183" customFormat="1" ht="17.25" customHeight="1">
      <c r="A115" s="179" t="s">
        <v>682</v>
      </c>
      <c r="B115" s="234"/>
      <c r="C115" s="235"/>
      <c r="D115" s="143"/>
      <c r="E115" s="181"/>
      <c r="F115" s="181"/>
      <c r="G115" s="226"/>
      <c r="H115" s="239"/>
    </row>
    <row r="116" spans="1:8" s="183" customFormat="1" ht="6" customHeight="1">
      <c r="A116" s="240"/>
      <c r="B116" s="241"/>
      <c r="C116" s="242"/>
      <c r="D116" s="144"/>
      <c r="E116" s="243"/>
      <c r="F116" s="243"/>
      <c r="G116" s="226"/>
      <c r="H116" s="239"/>
    </row>
    <row r="117" spans="1:8" s="183" customFormat="1" ht="19.5" customHeight="1">
      <c r="A117" s="207"/>
      <c r="B117" s="207"/>
      <c r="C117" s="209"/>
      <c r="D117" s="209"/>
      <c r="E117" s="225"/>
      <c r="F117" s="225"/>
      <c r="G117" s="226"/>
      <c r="H117" s="239"/>
    </row>
    <row r="118" spans="1:8" s="183" customFormat="1" ht="19.5" customHeight="1">
      <c r="A118" s="207"/>
      <c r="B118" s="207"/>
      <c r="C118" s="209"/>
      <c r="E118" s="749" t="str">
        <f>TT!F50</f>
        <v>Ngày 19 tháng 10 năm 2013</v>
      </c>
      <c r="F118" s="749"/>
      <c r="G118" s="226"/>
      <c r="H118" s="239"/>
    </row>
    <row r="119" spans="1:8" s="183" customFormat="1" ht="19.5" customHeight="1">
      <c r="A119" s="244" t="s">
        <v>6</v>
      </c>
      <c r="B119" s="244" t="s">
        <v>7</v>
      </c>
      <c r="D119" s="245"/>
      <c r="E119" s="750" t="s">
        <v>683</v>
      </c>
      <c r="F119" s="750"/>
      <c r="G119" s="226"/>
      <c r="H119" s="239"/>
    </row>
    <row r="120" spans="1:8" s="247" customFormat="1" ht="14.25" customHeight="1">
      <c r="A120" s="246"/>
      <c r="B120" s="246"/>
      <c r="D120" s="248"/>
      <c r="E120" s="751"/>
      <c r="F120" s="751"/>
      <c r="G120" s="249"/>
      <c r="H120" s="246"/>
    </row>
    <row r="121" spans="1:8" s="183" customFormat="1" ht="16.5" customHeight="1">
      <c r="A121" s="207"/>
      <c r="B121" s="207"/>
      <c r="C121" s="209"/>
      <c r="D121" s="209"/>
      <c r="E121" s="225"/>
      <c r="F121" s="225"/>
      <c r="G121" s="226"/>
      <c r="H121" s="239"/>
    </row>
    <row r="122" spans="1:8" s="183" customFormat="1" ht="16.5" customHeight="1">
      <c r="A122" s="207"/>
      <c r="B122" s="207"/>
      <c r="C122" s="209"/>
      <c r="D122" s="209"/>
      <c r="E122" s="225"/>
      <c r="F122" s="225"/>
      <c r="G122" s="226"/>
      <c r="H122" s="239"/>
    </row>
    <row r="123" spans="1:8" s="183" customFormat="1" ht="16.5" customHeight="1">
      <c r="A123" s="207"/>
      <c r="B123" s="207"/>
      <c r="C123" s="209"/>
      <c r="D123" s="209"/>
      <c r="E123" s="225"/>
      <c r="F123" s="225"/>
      <c r="G123" s="226"/>
      <c r="H123" s="239"/>
    </row>
    <row r="124" spans="1:8" ht="16.5" customHeight="1">
      <c r="A124" s="142"/>
      <c r="B124" s="250"/>
      <c r="D124" s="245"/>
      <c r="E124" s="251"/>
      <c r="F124" s="251"/>
      <c r="G124" s="214"/>
      <c r="H124" s="252"/>
    </row>
    <row r="125" spans="1:8" ht="16.5" customHeight="1">
      <c r="A125" s="245"/>
      <c r="B125" s="245"/>
      <c r="C125" s="245"/>
      <c r="D125" s="245"/>
      <c r="E125" s="253"/>
      <c r="F125" s="253"/>
      <c r="G125" s="214"/>
      <c r="H125" s="252"/>
    </row>
    <row r="126" spans="1:8" ht="16.5" customHeight="1">
      <c r="A126" s="254"/>
      <c r="B126" s="244"/>
      <c r="C126" s="254"/>
      <c r="D126" s="209"/>
      <c r="E126" s="742"/>
      <c r="F126" s="742"/>
      <c r="G126" s="214"/>
      <c r="H126" s="252"/>
    </row>
    <row r="127" spans="1:8">
      <c r="A127" s="252"/>
      <c r="B127" s="252"/>
      <c r="C127" s="252"/>
      <c r="D127" s="209"/>
      <c r="E127" s="743"/>
      <c r="F127" s="743"/>
      <c r="G127" s="214"/>
      <c r="H127" s="252"/>
    </row>
    <row r="128" spans="1:8">
      <c r="A128" s="252"/>
      <c r="B128" s="252"/>
      <c r="C128" s="252"/>
      <c r="D128" s="209"/>
      <c r="E128" s="225"/>
      <c r="F128" s="225"/>
      <c r="G128" s="214"/>
      <c r="H128" s="252"/>
    </row>
    <row r="129" spans="1:8">
      <c r="A129" s="252"/>
      <c r="B129" s="252"/>
      <c r="C129" s="252"/>
      <c r="D129" s="209"/>
      <c r="E129" s="225"/>
      <c r="F129" s="225"/>
      <c r="G129" s="214"/>
      <c r="H129" s="252"/>
    </row>
    <row r="130" spans="1:8">
      <c r="A130" s="252"/>
      <c r="B130" s="252"/>
      <c r="C130" s="252"/>
      <c r="D130" s="209"/>
      <c r="E130" s="225"/>
      <c r="F130" s="225"/>
      <c r="G130" s="214"/>
      <c r="H130" s="252"/>
    </row>
    <row r="131" spans="1:8">
      <c r="A131" s="252"/>
      <c r="B131" s="252"/>
      <c r="C131" s="252"/>
      <c r="D131" s="209"/>
      <c r="E131" s="225"/>
      <c r="F131" s="225"/>
      <c r="G131" s="214"/>
      <c r="H131" s="252"/>
    </row>
    <row r="132" spans="1:8">
      <c r="A132" s="252"/>
      <c r="B132" s="252"/>
      <c r="C132" s="252"/>
      <c r="D132" s="209"/>
      <c r="E132" s="225"/>
      <c r="F132" s="225"/>
    </row>
    <row r="133" spans="1:8">
      <c r="A133" s="252"/>
      <c r="B133" s="252"/>
      <c r="C133" s="252"/>
      <c r="D133" s="209"/>
      <c r="E133" s="743"/>
      <c r="F133" s="743"/>
    </row>
    <row r="134" spans="1:8">
      <c r="A134" s="252"/>
      <c r="B134" s="252"/>
      <c r="C134" s="252"/>
      <c r="D134" s="209"/>
      <c r="E134" s="225"/>
      <c r="F134" s="225"/>
    </row>
    <row r="135" spans="1:8">
      <c r="D135" s="213"/>
    </row>
    <row r="136" spans="1:8">
      <c r="D136" s="213"/>
    </row>
    <row r="137" spans="1:8">
      <c r="D137" s="213"/>
    </row>
    <row r="138" spans="1:8">
      <c r="D138" s="213"/>
    </row>
    <row r="139" spans="1:8">
      <c r="D139" s="213"/>
    </row>
    <row r="140" spans="1:8">
      <c r="D140" s="213"/>
    </row>
    <row r="141" spans="1:8">
      <c r="D141" s="213"/>
    </row>
    <row r="142" spans="1:8">
      <c r="D142" s="213"/>
    </row>
    <row r="143" spans="1:8">
      <c r="D143" s="213"/>
    </row>
    <row r="144" spans="1:8">
      <c r="D144" s="213"/>
    </row>
    <row r="145" spans="4:4">
      <c r="D145" s="213"/>
    </row>
    <row r="146" spans="4:4">
      <c r="D146" s="213"/>
    </row>
    <row r="147" spans="4:4">
      <c r="D147" s="213"/>
    </row>
    <row r="148" spans="4:4">
      <c r="D148" s="213"/>
    </row>
    <row r="149" spans="4:4">
      <c r="D149" s="213"/>
    </row>
    <row r="150" spans="4:4">
      <c r="D150" s="213"/>
    </row>
    <row r="151" spans="4:4">
      <c r="D151" s="213"/>
    </row>
    <row r="152" spans="4:4">
      <c r="D152" s="213"/>
    </row>
    <row r="153" spans="4:4">
      <c r="D153" s="213"/>
    </row>
    <row r="154" spans="4:4">
      <c r="D154" s="213"/>
    </row>
    <row r="155" spans="4:4">
      <c r="D155" s="213"/>
    </row>
    <row r="156" spans="4:4">
      <c r="D156" s="213"/>
    </row>
    <row r="157" spans="4:4">
      <c r="D157" s="213"/>
    </row>
    <row r="158" spans="4:4">
      <c r="D158" s="213"/>
    </row>
    <row r="159" spans="4:4">
      <c r="D159" s="213"/>
    </row>
    <row r="160" spans="4:4">
      <c r="D160" s="213"/>
    </row>
    <row r="161" spans="4:4">
      <c r="D161" s="213"/>
    </row>
    <row r="162" spans="4:4">
      <c r="D162" s="213"/>
    </row>
    <row r="163" spans="4:4">
      <c r="D163" s="213"/>
    </row>
    <row r="164" spans="4:4">
      <c r="D164" s="213"/>
    </row>
    <row r="165" spans="4:4">
      <c r="D165" s="213"/>
    </row>
    <row r="166" spans="4:4">
      <c r="D166" s="213"/>
    </row>
    <row r="167" spans="4:4">
      <c r="D167" s="213"/>
    </row>
    <row r="168" spans="4:4">
      <c r="D168" s="213"/>
    </row>
    <row r="169" spans="4:4">
      <c r="D169" s="213"/>
    </row>
    <row r="170" spans="4:4">
      <c r="D170" s="213"/>
    </row>
    <row r="171" spans="4:4">
      <c r="D171" s="213"/>
    </row>
    <row r="172" spans="4:4">
      <c r="D172" s="213"/>
    </row>
    <row r="173" spans="4:4">
      <c r="D173" s="213"/>
    </row>
    <row r="174" spans="4:4">
      <c r="D174" s="213"/>
    </row>
    <row r="175" spans="4:4">
      <c r="D175" s="213"/>
    </row>
    <row r="176" spans="4:4">
      <c r="D176" s="213"/>
    </row>
    <row r="177" spans="4:4">
      <c r="D177" s="213"/>
    </row>
    <row r="178" spans="4:4">
      <c r="D178" s="213"/>
    </row>
    <row r="179" spans="4:4">
      <c r="D179" s="213"/>
    </row>
    <row r="180" spans="4:4">
      <c r="D180" s="213"/>
    </row>
    <row r="181" spans="4:4">
      <c r="D181" s="213"/>
    </row>
    <row r="182" spans="4:4">
      <c r="D182" s="213"/>
    </row>
    <row r="183" spans="4:4">
      <c r="D183" s="213"/>
    </row>
    <row r="184" spans="4:4">
      <c r="D184" s="213"/>
    </row>
    <row r="185" spans="4:4">
      <c r="D185" s="213"/>
    </row>
    <row r="186" spans="4:4">
      <c r="D186" s="213"/>
    </row>
    <row r="187" spans="4:4">
      <c r="D187" s="213"/>
    </row>
    <row r="188" spans="4:4">
      <c r="D188" s="213"/>
    </row>
    <row r="189" spans="4:4">
      <c r="D189" s="213"/>
    </row>
    <row r="190" spans="4:4">
      <c r="D190" s="213"/>
    </row>
    <row r="191" spans="4:4">
      <c r="D191" s="213"/>
    </row>
    <row r="192" spans="4:4">
      <c r="D192" s="213"/>
    </row>
    <row r="193" spans="4:4">
      <c r="D193" s="213"/>
    </row>
    <row r="194" spans="4:4">
      <c r="D194" s="213"/>
    </row>
    <row r="195" spans="4:4">
      <c r="D195" s="213"/>
    </row>
    <row r="196" spans="4:4">
      <c r="D196" s="213"/>
    </row>
    <row r="197" spans="4:4">
      <c r="D197" s="213"/>
    </row>
    <row r="198" spans="4:4">
      <c r="D198" s="213"/>
    </row>
    <row r="199" spans="4:4">
      <c r="D199" s="213"/>
    </row>
    <row r="200" spans="4:4">
      <c r="D200" s="213"/>
    </row>
    <row r="201" spans="4:4">
      <c r="D201" s="213"/>
    </row>
    <row r="202" spans="4:4">
      <c r="D202" s="213"/>
    </row>
    <row r="203" spans="4:4">
      <c r="D203" s="213"/>
    </row>
    <row r="204" spans="4:4">
      <c r="D204" s="213"/>
    </row>
    <row r="205" spans="4:4">
      <c r="D205" s="213"/>
    </row>
    <row r="206" spans="4:4">
      <c r="D206" s="213"/>
    </row>
    <row r="207" spans="4:4">
      <c r="D207" s="213"/>
    </row>
    <row r="208" spans="4:4">
      <c r="D208" s="213"/>
    </row>
    <row r="209" spans="4:4">
      <c r="D209" s="213"/>
    </row>
    <row r="210" spans="4:4">
      <c r="D210" s="213"/>
    </row>
  </sheetData>
  <mergeCells count="14">
    <mergeCell ref="A104:B104"/>
    <mergeCell ref="A9:B9"/>
    <mergeCell ref="A67:B67"/>
    <mergeCell ref="A66:B66"/>
    <mergeCell ref="E126:F126"/>
    <mergeCell ref="E127:F127"/>
    <mergeCell ref="E133:F133"/>
    <mergeCell ref="A6:F6"/>
    <mergeCell ref="A7:F7"/>
    <mergeCell ref="A109:C109"/>
    <mergeCell ref="E118:F118"/>
    <mergeCell ref="E119:F119"/>
    <mergeCell ref="E120:F120"/>
    <mergeCell ref="A107:F107"/>
  </mergeCells>
  <phoneticPr fontId="0" type="noConversion"/>
  <pageMargins left="0.45" right="0.2" top="0.35" bottom="0.69" header="0.22" footer="0.27"/>
  <pageSetup paperSize="9" orientation="portrait" useFirstPageNumber="1" r:id="rId1"/>
  <headerFooter alignWithMargins="0">
    <oddFooter xml:space="preserve">&amp;RBảng CĐKT Q1- 2010 - &amp;P
&amp;3
</oddFooter>
  </headerFooter>
  <drawing r:id="rId2"/>
</worksheet>
</file>

<file path=xl/worksheets/sheet5.xml><?xml version="1.0" encoding="utf-8"?>
<worksheet xmlns="http://schemas.openxmlformats.org/spreadsheetml/2006/main" xmlns:r="http://schemas.openxmlformats.org/officeDocument/2006/relationships">
  <sheetPr codeName="Sheet17" enableFormatConditionsCalculation="0">
    <tabColor indexed="55"/>
  </sheetPr>
  <dimension ref="A1:F218"/>
  <sheetViews>
    <sheetView tabSelected="1" workbookViewId="0">
      <selection activeCell="A7" sqref="A7:F7"/>
    </sheetView>
  </sheetViews>
  <sheetFormatPr defaultRowHeight="12.75"/>
  <cols>
    <col min="1" max="1" width="37.5703125" style="141" customWidth="1"/>
    <col min="2" max="2" width="10.85546875" style="141" customWidth="1"/>
    <col min="3" max="3" width="7.28515625" style="141" customWidth="1"/>
    <col min="4" max="4" width="7" style="141" customWidth="1"/>
    <col min="5" max="5" width="16.85546875" style="165" customWidth="1"/>
    <col min="6" max="6" width="17.5703125" style="165" customWidth="1"/>
    <col min="7" max="16384" width="9.140625" style="141"/>
  </cols>
  <sheetData>
    <row r="1" spans="1:6" ht="16.5" customHeight="1">
      <c r="A1" s="142" t="s">
        <v>608</v>
      </c>
      <c r="B1" s="164"/>
      <c r="C1" s="164"/>
      <c r="D1" s="164"/>
    </row>
    <row r="2" spans="1:6" ht="16.5" customHeight="1">
      <c r="A2" s="142" t="s">
        <v>134</v>
      </c>
      <c r="B2" s="164"/>
    </row>
    <row r="3" spans="1:6" ht="16.5" customHeight="1"/>
    <row r="4" spans="1:6" ht="16.5" customHeight="1"/>
    <row r="5" spans="1:6" ht="7.5" customHeight="1"/>
    <row r="6" spans="1:6" ht="22.5" customHeight="1">
      <c r="A6" s="744" t="s">
        <v>314</v>
      </c>
      <c r="B6" s="744"/>
      <c r="C6" s="744"/>
      <c r="D6" s="744"/>
      <c r="E6" s="744"/>
      <c r="F6" s="744"/>
    </row>
    <row r="7" spans="1:6" ht="19.5" customHeight="1">
      <c r="A7" s="745" t="s">
        <v>263</v>
      </c>
      <c r="B7" s="745"/>
      <c r="C7" s="745"/>
      <c r="D7" s="745"/>
      <c r="E7" s="745"/>
      <c r="F7" s="745"/>
    </row>
    <row r="8" spans="1:6" ht="18.75" customHeight="1">
      <c r="A8" s="745" t="s">
        <v>846</v>
      </c>
      <c r="B8" s="745"/>
      <c r="C8" s="745"/>
      <c r="D8" s="745"/>
      <c r="E8" s="745"/>
      <c r="F8" s="745"/>
    </row>
    <row r="9" spans="1:6" ht="17.25" customHeight="1">
      <c r="A9" s="759" t="s">
        <v>404</v>
      </c>
      <c r="B9" s="759"/>
      <c r="C9" s="759"/>
      <c r="D9" s="759"/>
      <c r="E9" s="759"/>
      <c r="F9" s="759"/>
    </row>
    <row r="10" spans="1:6">
      <c r="F10" s="167" t="s">
        <v>744</v>
      </c>
    </row>
    <row r="11" spans="1:6" ht="26.25" thickBot="1">
      <c r="A11" s="755" t="s">
        <v>685</v>
      </c>
      <c r="B11" s="756"/>
      <c r="C11" s="168" t="s">
        <v>873</v>
      </c>
      <c r="D11" s="168" t="s">
        <v>747</v>
      </c>
      <c r="E11" s="540" t="s">
        <v>405</v>
      </c>
      <c r="F11" s="540" t="s">
        <v>847</v>
      </c>
    </row>
    <row r="12" spans="1:6" ht="26.25" customHeight="1" thickTop="1">
      <c r="A12" s="541" t="s">
        <v>269</v>
      </c>
      <c r="B12" s="542"/>
      <c r="C12" s="543">
        <v>100</v>
      </c>
      <c r="D12" s="543"/>
      <c r="E12" s="544">
        <v>205896273886</v>
      </c>
      <c r="F12" s="544">
        <v>201059919055</v>
      </c>
    </row>
    <row r="13" spans="1:6" s="142" customFormat="1" ht="17.25" customHeight="1">
      <c r="A13" s="545" t="s">
        <v>749</v>
      </c>
      <c r="B13" s="546"/>
      <c r="C13" s="190">
        <v>110</v>
      </c>
      <c r="D13" s="190"/>
      <c r="E13" s="430">
        <v>15142715795</v>
      </c>
      <c r="F13" s="430">
        <v>13191720678</v>
      </c>
    </row>
    <row r="14" spans="1:6" s="142" customFormat="1" ht="17.25" customHeight="1">
      <c r="A14" s="187" t="s">
        <v>750</v>
      </c>
      <c r="B14" s="188"/>
      <c r="C14" s="189">
        <v>111</v>
      </c>
      <c r="D14" s="189" t="s">
        <v>507</v>
      </c>
      <c r="E14" s="217">
        <v>14042857720</v>
      </c>
      <c r="F14" s="217">
        <v>11944444177</v>
      </c>
    </row>
    <row r="15" spans="1:6" s="183" customFormat="1" ht="17.25" customHeight="1">
      <c r="A15" s="187" t="s">
        <v>751</v>
      </c>
      <c r="B15" s="188"/>
      <c r="C15" s="189">
        <v>112</v>
      </c>
      <c r="D15" s="189"/>
      <c r="E15" s="217">
        <v>1099858075</v>
      </c>
      <c r="F15" s="217">
        <v>1247276501</v>
      </c>
    </row>
    <row r="16" spans="1:6" s="185" customFormat="1" ht="17.25" customHeight="1">
      <c r="A16" s="545" t="s">
        <v>752</v>
      </c>
      <c r="B16" s="546"/>
      <c r="C16" s="190">
        <v>120</v>
      </c>
      <c r="D16" s="190" t="s">
        <v>508</v>
      </c>
      <c r="E16" s="217">
        <v>86600000</v>
      </c>
      <c r="F16" s="430">
        <v>0</v>
      </c>
    </row>
    <row r="17" spans="1:6" s="183" customFormat="1" ht="17.25" customHeight="1">
      <c r="A17" s="187" t="s">
        <v>753</v>
      </c>
      <c r="B17" s="188"/>
      <c r="C17" s="189">
        <v>121</v>
      </c>
      <c r="D17" s="189"/>
      <c r="E17" s="217">
        <v>86600000</v>
      </c>
      <c r="F17" s="217">
        <v>0</v>
      </c>
    </row>
    <row r="18" spans="1:6" ht="17.25" customHeight="1">
      <c r="A18" s="187" t="s">
        <v>754</v>
      </c>
      <c r="B18" s="188"/>
      <c r="C18" s="189">
        <v>129</v>
      </c>
      <c r="D18" s="189"/>
      <c r="E18" s="217">
        <v>0</v>
      </c>
      <c r="F18" s="430">
        <v>0</v>
      </c>
    </row>
    <row r="19" spans="1:6" s="185" customFormat="1" ht="17.25" customHeight="1">
      <c r="A19" s="545" t="s">
        <v>264</v>
      </c>
      <c r="B19" s="546"/>
      <c r="C19" s="190">
        <v>130</v>
      </c>
      <c r="D19" s="190"/>
      <c r="E19" s="430">
        <v>69563885149</v>
      </c>
      <c r="F19" s="430">
        <v>69842961821</v>
      </c>
    </row>
    <row r="20" spans="1:6" s="183" customFormat="1" ht="17.25" customHeight="1">
      <c r="A20" s="187" t="s">
        <v>756</v>
      </c>
      <c r="B20" s="188"/>
      <c r="C20" s="189">
        <v>131</v>
      </c>
      <c r="D20" s="189"/>
      <c r="E20" s="217">
        <v>39398007944</v>
      </c>
      <c r="F20" s="217">
        <v>48694075192</v>
      </c>
    </row>
    <row r="21" spans="1:6" s="183" customFormat="1" ht="17.25" customHeight="1">
      <c r="A21" s="187" t="s">
        <v>757</v>
      </c>
      <c r="B21" s="188"/>
      <c r="C21" s="189">
        <v>132</v>
      </c>
      <c r="D21" s="189"/>
      <c r="E21" s="217">
        <v>32865219222</v>
      </c>
      <c r="F21" s="217">
        <v>21139560844</v>
      </c>
    </row>
    <row r="22" spans="1:6" ht="17.25" customHeight="1">
      <c r="A22" s="187" t="s">
        <v>758</v>
      </c>
      <c r="B22" s="188"/>
      <c r="C22" s="189">
        <v>133</v>
      </c>
      <c r="D22" s="189"/>
      <c r="E22" s="217">
        <v>0</v>
      </c>
      <c r="F22" s="217">
        <v>0</v>
      </c>
    </row>
    <row r="23" spans="1:6" s="183" customFormat="1" ht="17.25" customHeight="1">
      <c r="A23" s="187" t="s">
        <v>759</v>
      </c>
      <c r="B23" s="188"/>
      <c r="C23" s="189">
        <v>134</v>
      </c>
      <c r="D23" s="189"/>
      <c r="E23" s="217">
        <v>0</v>
      </c>
      <c r="F23" s="217">
        <v>0</v>
      </c>
    </row>
    <row r="24" spans="1:6" s="183" customFormat="1" ht="17.25" customHeight="1">
      <c r="A24" s="187" t="s">
        <v>760</v>
      </c>
      <c r="B24" s="188"/>
      <c r="C24" s="189">
        <v>135</v>
      </c>
      <c r="D24" s="189" t="s">
        <v>510</v>
      </c>
      <c r="E24" s="217">
        <v>2666029280</v>
      </c>
      <c r="F24" s="217">
        <v>208609750</v>
      </c>
    </row>
    <row r="25" spans="1:6" s="183" customFormat="1" ht="17.25" customHeight="1">
      <c r="A25" s="187" t="s">
        <v>761</v>
      </c>
      <c r="B25" s="188"/>
      <c r="C25" s="189">
        <v>139</v>
      </c>
      <c r="D25" s="189"/>
      <c r="E25" s="217">
        <v>-5365371297</v>
      </c>
      <c r="F25" s="217">
        <v>-199283965</v>
      </c>
    </row>
    <row r="26" spans="1:6" s="185" customFormat="1" ht="17.25" customHeight="1">
      <c r="A26" s="545" t="s">
        <v>762</v>
      </c>
      <c r="B26" s="546"/>
      <c r="C26" s="190">
        <v>140</v>
      </c>
      <c r="D26" s="190"/>
      <c r="E26" s="430">
        <v>119670975424</v>
      </c>
      <c r="F26" s="430">
        <v>117244273544</v>
      </c>
    </row>
    <row r="27" spans="1:6" s="183" customFormat="1" ht="17.25" customHeight="1">
      <c r="A27" s="187" t="s">
        <v>763</v>
      </c>
      <c r="B27" s="188"/>
      <c r="C27" s="189">
        <v>141</v>
      </c>
      <c r="D27" s="189" t="s">
        <v>265</v>
      </c>
      <c r="E27" s="217">
        <v>119670975424</v>
      </c>
      <c r="F27" s="217">
        <v>117244273544</v>
      </c>
    </row>
    <row r="28" spans="1:6" s="183" customFormat="1" ht="17.25" customHeight="1">
      <c r="A28" s="187" t="s">
        <v>764</v>
      </c>
      <c r="B28" s="188"/>
      <c r="C28" s="189">
        <v>149</v>
      </c>
      <c r="D28" s="189"/>
      <c r="E28" s="217">
        <v>0</v>
      </c>
      <c r="F28" s="217">
        <v>0</v>
      </c>
    </row>
    <row r="29" spans="1:6" s="185" customFormat="1" ht="17.25" customHeight="1">
      <c r="A29" s="545" t="s">
        <v>765</v>
      </c>
      <c r="B29" s="546"/>
      <c r="C29" s="190">
        <v>150</v>
      </c>
      <c r="D29" s="190"/>
      <c r="E29" s="430">
        <v>1432097518</v>
      </c>
      <c r="F29" s="430">
        <v>780963012</v>
      </c>
    </row>
    <row r="30" spans="1:6" s="183" customFormat="1" ht="17.25" customHeight="1">
      <c r="A30" s="187" t="s">
        <v>766</v>
      </c>
      <c r="B30" s="188"/>
      <c r="C30" s="189">
        <v>151</v>
      </c>
      <c r="D30" s="189"/>
      <c r="E30" s="217">
        <v>492543739</v>
      </c>
      <c r="F30" s="217">
        <v>120728428</v>
      </c>
    </row>
    <row r="31" spans="1:6" ht="17.25" customHeight="1">
      <c r="A31" s="187" t="s">
        <v>767</v>
      </c>
      <c r="B31" s="188"/>
      <c r="C31" s="189">
        <v>152</v>
      </c>
      <c r="D31" s="189"/>
      <c r="E31" s="217">
        <v>741654400</v>
      </c>
      <c r="F31" s="217">
        <v>570598340</v>
      </c>
    </row>
    <row r="32" spans="1:6" ht="17.25" customHeight="1">
      <c r="A32" s="187" t="s">
        <v>266</v>
      </c>
      <c r="B32" s="188"/>
      <c r="C32" s="189">
        <v>154</v>
      </c>
      <c r="D32" s="189" t="s">
        <v>514</v>
      </c>
      <c r="E32" s="217">
        <v>16824</v>
      </c>
      <c r="F32" s="217">
        <v>16824</v>
      </c>
    </row>
    <row r="33" spans="1:6" ht="17.25" customHeight="1">
      <c r="A33" s="187" t="s">
        <v>267</v>
      </c>
      <c r="B33" s="188"/>
      <c r="C33" s="189">
        <v>157</v>
      </c>
      <c r="D33" s="189"/>
      <c r="E33" s="217">
        <v>0</v>
      </c>
      <c r="F33" s="217">
        <v>0</v>
      </c>
    </row>
    <row r="34" spans="1:6" s="183" customFormat="1" ht="17.25" customHeight="1">
      <c r="A34" s="187" t="s">
        <v>268</v>
      </c>
      <c r="B34" s="188"/>
      <c r="C34" s="189">
        <v>158</v>
      </c>
      <c r="D34" s="189"/>
      <c r="E34" s="217">
        <v>197882555</v>
      </c>
      <c r="F34" s="217">
        <v>89619420</v>
      </c>
    </row>
    <row r="35" spans="1:6" s="185" customFormat="1" ht="25.5" customHeight="1">
      <c r="A35" s="545" t="s">
        <v>270</v>
      </c>
      <c r="B35" s="546"/>
      <c r="C35" s="190">
        <v>200</v>
      </c>
      <c r="D35" s="190"/>
      <c r="E35" s="430">
        <v>100833026046</v>
      </c>
      <c r="F35" s="430">
        <v>98282207427</v>
      </c>
    </row>
    <row r="36" spans="1:6" s="185" customFormat="1" ht="17.25" customHeight="1">
      <c r="A36" s="545" t="s">
        <v>771</v>
      </c>
      <c r="B36" s="546"/>
      <c r="C36" s="190">
        <v>210</v>
      </c>
      <c r="D36" s="190"/>
      <c r="E36" s="430">
        <v>0</v>
      </c>
      <c r="F36" s="430">
        <v>0</v>
      </c>
    </row>
    <row r="37" spans="1:6" s="183" customFormat="1" ht="17.25" customHeight="1">
      <c r="A37" s="187" t="s">
        <v>772</v>
      </c>
      <c r="B37" s="188"/>
      <c r="C37" s="189">
        <v>211</v>
      </c>
      <c r="D37" s="189"/>
      <c r="E37" s="217">
        <v>0</v>
      </c>
      <c r="F37" s="217">
        <v>0</v>
      </c>
    </row>
    <row r="38" spans="1:6" s="183" customFormat="1" ht="17.25" customHeight="1">
      <c r="A38" s="187" t="s">
        <v>773</v>
      </c>
      <c r="B38" s="188"/>
      <c r="C38" s="189">
        <v>212</v>
      </c>
      <c r="D38" s="189"/>
      <c r="E38" s="217">
        <v>0</v>
      </c>
      <c r="F38" s="217">
        <v>0</v>
      </c>
    </row>
    <row r="39" spans="1:6" s="183" customFormat="1" ht="17.25" customHeight="1">
      <c r="A39" s="187" t="s">
        <v>271</v>
      </c>
      <c r="B39" s="188"/>
      <c r="C39" s="189">
        <v>213</v>
      </c>
      <c r="D39" s="189" t="s">
        <v>532</v>
      </c>
      <c r="E39" s="217">
        <v>0</v>
      </c>
      <c r="F39" s="217">
        <v>0</v>
      </c>
    </row>
    <row r="40" spans="1:6" s="183" customFormat="1" ht="17.25" customHeight="1">
      <c r="A40" s="187" t="s">
        <v>775</v>
      </c>
      <c r="B40" s="188"/>
      <c r="C40" s="189">
        <v>218</v>
      </c>
      <c r="D40" s="189" t="s">
        <v>533</v>
      </c>
      <c r="E40" s="217">
        <v>0</v>
      </c>
      <c r="F40" s="217">
        <v>0</v>
      </c>
    </row>
    <row r="41" spans="1:6" s="183" customFormat="1" ht="17.25" customHeight="1">
      <c r="A41" s="187" t="s">
        <v>776</v>
      </c>
      <c r="B41" s="188"/>
      <c r="C41" s="189">
        <v>219</v>
      </c>
      <c r="D41" s="189"/>
      <c r="E41" s="217">
        <v>0</v>
      </c>
      <c r="F41" s="217">
        <v>0</v>
      </c>
    </row>
    <row r="42" spans="1:6" s="142" customFormat="1" ht="17.25" customHeight="1">
      <c r="A42" s="545" t="s">
        <v>777</v>
      </c>
      <c r="B42" s="546"/>
      <c r="C42" s="190">
        <v>220</v>
      </c>
      <c r="D42" s="190"/>
      <c r="E42" s="430">
        <v>95777882390</v>
      </c>
      <c r="F42" s="430">
        <v>95401861692</v>
      </c>
    </row>
    <row r="43" spans="1:6" s="183" customFormat="1" ht="17.25" customHeight="1">
      <c r="A43" s="187" t="s">
        <v>778</v>
      </c>
      <c r="B43" s="188"/>
      <c r="C43" s="189">
        <v>221</v>
      </c>
      <c r="D43" s="189" t="s">
        <v>534</v>
      </c>
      <c r="E43" s="217">
        <v>72913289657</v>
      </c>
      <c r="F43" s="217">
        <v>81219268050</v>
      </c>
    </row>
    <row r="44" spans="1:6" s="183" customFormat="1" ht="17.25" customHeight="1">
      <c r="A44" s="187" t="s">
        <v>779</v>
      </c>
      <c r="B44" s="188"/>
      <c r="C44" s="189">
        <v>222</v>
      </c>
      <c r="D44" s="189"/>
      <c r="E44" s="217">
        <v>122669900724</v>
      </c>
      <c r="F44" s="217">
        <v>127856467065</v>
      </c>
    </row>
    <row r="45" spans="1:6" s="183" customFormat="1" ht="17.25" customHeight="1">
      <c r="A45" s="187" t="s">
        <v>780</v>
      </c>
      <c r="B45" s="188"/>
      <c r="C45" s="189">
        <v>223</v>
      </c>
      <c r="D45" s="189"/>
      <c r="E45" s="217">
        <v>-49756611067</v>
      </c>
      <c r="F45" s="217">
        <v>-46637199015</v>
      </c>
    </row>
    <row r="46" spans="1:6" s="183" customFormat="1" ht="17.25" customHeight="1">
      <c r="A46" s="187" t="s">
        <v>781</v>
      </c>
      <c r="B46" s="188"/>
      <c r="C46" s="189">
        <v>224</v>
      </c>
      <c r="D46" s="189" t="s">
        <v>511</v>
      </c>
      <c r="E46" s="217">
        <v>15685659872</v>
      </c>
      <c r="F46" s="217">
        <v>6824643557</v>
      </c>
    </row>
    <row r="47" spans="1:6" s="183" customFormat="1" ht="17.25" customHeight="1">
      <c r="A47" s="187" t="s">
        <v>779</v>
      </c>
      <c r="B47" s="188"/>
      <c r="C47" s="189">
        <v>225</v>
      </c>
      <c r="D47" s="189"/>
      <c r="E47" s="217">
        <v>18228653980</v>
      </c>
      <c r="F47" s="217">
        <v>8474475934</v>
      </c>
    </row>
    <row r="48" spans="1:6" ht="17.25" customHeight="1">
      <c r="A48" s="187" t="s">
        <v>780</v>
      </c>
      <c r="B48" s="188"/>
      <c r="C48" s="189">
        <v>226</v>
      </c>
      <c r="D48" s="190"/>
      <c r="E48" s="217">
        <v>-2542994108</v>
      </c>
      <c r="F48" s="217">
        <v>-1649832377</v>
      </c>
    </row>
    <row r="49" spans="1:6" s="183" customFormat="1" ht="17.25" customHeight="1">
      <c r="A49" s="187" t="s">
        <v>782</v>
      </c>
      <c r="B49" s="188"/>
      <c r="C49" s="189">
        <v>227</v>
      </c>
      <c r="D49" s="189" t="s">
        <v>535</v>
      </c>
      <c r="E49" s="217">
        <v>7163932861</v>
      </c>
      <c r="F49" s="217">
        <v>7357950085</v>
      </c>
    </row>
    <row r="50" spans="1:6" s="183" customFormat="1" ht="17.25" customHeight="1">
      <c r="A50" s="187" t="s">
        <v>779</v>
      </c>
      <c r="B50" s="188"/>
      <c r="C50" s="189">
        <v>228</v>
      </c>
      <c r="D50" s="189"/>
      <c r="E50" s="217">
        <v>9191169335</v>
      </c>
      <c r="F50" s="217">
        <v>9191169335</v>
      </c>
    </row>
    <row r="51" spans="1:6" ht="17.25" customHeight="1">
      <c r="A51" s="187" t="s">
        <v>780</v>
      </c>
      <c r="B51" s="188"/>
      <c r="C51" s="189">
        <v>229</v>
      </c>
      <c r="D51" s="190"/>
      <c r="E51" s="217">
        <v>-2027236474</v>
      </c>
      <c r="F51" s="217">
        <v>-1833219250</v>
      </c>
    </row>
    <row r="52" spans="1:6" ht="17.25" customHeight="1">
      <c r="A52" s="187" t="s">
        <v>783</v>
      </c>
      <c r="B52" s="188"/>
      <c r="C52" s="189">
        <v>230</v>
      </c>
      <c r="D52" s="189" t="s">
        <v>536</v>
      </c>
      <c r="E52" s="217">
        <v>15000000</v>
      </c>
      <c r="F52" s="217">
        <v>0</v>
      </c>
    </row>
    <row r="53" spans="1:6" s="142" customFormat="1" ht="17.25" customHeight="1">
      <c r="A53" s="545" t="s">
        <v>784</v>
      </c>
      <c r="B53" s="546"/>
      <c r="C53" s="190">
        <v>240</v>
      </c>
      <c r="D53" s="190" t="s">
        <v>537</v>
      </c>
      <c r="E53" s="217">
        <v>0</v>
      </c>
      <c r="F53" s="430">
        <v>0</v>
      </c>
    </row>
    <row r="54" spans="1:6" s="183" customFormat="1" ht="17.25" customHeight="1">
      <c r="A54" s="187" t="s">
        <v>779</v>
      </c>
      <c r="B54" s="188"/>
      <c r="C54" s="189">
        <v>241</v>
      </c>
      <c r="D54" s="189"/>
      <c r="E54" s="217"/>
      <c r="F54" s="217"/>
    </row>
    <row r="55" spans="1:6" s="183" customFormat="1" ht="17.25" customHeight="1">
      <c r="A55" s="187" t="s">
        <v>780</v>
      </c>
      <c r="B55" s="188"/>
      <c r="C55" s="189">
        <v>242</v>
      </c>
      <c r="D55" s="189"/>
      <c r="E55" s="217"/>
      <c r="F55" s="217"/>
    </row>
    <row r="56" spans="1:6" s="185" customFormat="1" ht="17.25" customHeight="1">
      <c r="A56" s="545" t="s">
        <v>785</v>
      </c>
      <c r="B56" s="546"/>
      <c r="C56" s="190">
        <v>250</v>
      </c>
      <c r="D56" s="190"/>
      <c r="E56" s="217">
        <v>0</v>
      </c>
      <c r="F56" s="430">
        <v>0</v>
      </c>
    </row>
    <row r="57" spans="1:6" s="183" customFormat="1" ht="17.25" customHeight="1">
      <c r="A57" s="187" t="s">
        <v>786</v>
      </c>
      <c r="B57" s="188"/>
      <c r="C57" s="189">
        <v>251</v>
      </c>
      <c r="D57" s="189"/>
      <c r="E57" s="217">
        <v>0</v>
      </c>
      <c r="F57" s="217"/>
    </row>
    <row r="58" spans="1:6" s="183" customFormat="1" ht="17.25" customHeight="1">
      <c r="A58" s="187" t="s">
        <v>787</v>
      </c>
      <c r="B58" s="188"/>
      <c r="C58" s="189">
        <v>252</v>
      </c>
      <c r="D58" s="189"/>
      <c r="E58" s="217">
        <v>0</v>
      </c>
      <c r="F58" s="217"/>
    </row>
    <row r="59" spans="1:6" s="183" customFormat="1" ht="17.25" customHeight="1">
      <c r="A59" s="187" t="s">
        <v>788</v>
      </c>
      <c r="B59" s="188"/>
      <c r="C59" s="189">
        <v>258</v>
      </c>
      <c r="D59" s="189" t="s">
        <v>539</v>
      </c>
      <c r="E59" s="217">
        <v>0</v>
      </c>
      <c r="F59" s="217"/>
    </row>
    <row r="60" spans="1:6" s="183" customFormat="1" ht="17.25" customHeight="1">
      <c r="A60" s="187" t="s">
        <v>789</v>
      </c>
      <c r="B60" s="188"/>
      <c r="C60" s="189">
        <v>259</v>
      </c>
      <c r="D60" s="189"/>
      <c r="E60" s="217">
        <v>0</v>
      </c>
      <c r="F60" s="217"/>
    </row>
    <row r="61" spans="1:6" s="185" customFormat="1" ht="17.25" customHeight="1">
      <c r="A61" s="545" t="s">
        <v>790</v>
      </c>
      <c r="B61" s="546"/>
      <c r="C61" s="190">
        <v>260</v>
      </c>
      <c r="D61" s="190"/>
      <c r="E61" s="430">
        <v>5055143656</v>
      </c>
      <c r="F61" s="430">
        <v>2880345735</v>
      </c>
    </row>
    <row r="62" spans="1:6" s="183" customFormat="1" ht="17.25" customHeight="1">
      <c r="A62" s="547" t="s">
        <v>791</v>
      </c>
      <c r="B62" s="548"/>
      <c r="C62" s="189">
        <v>261</v>
      </c>
      <c r="D62" s="189" t="s">
        <v>540</v>
      </c>
      <c r="E62" s="217">
        <v>3499782656</v>
      </c>
      <c r="F62" s="217">
        <v>1992408415</v>
      </c>
    </row>
    <row r="63" spans="1:6" ht="17.25" customHeight="1">
      <c r="A63" s="187" t="s">
        <v>792</v>
      </c>
      <c r="B63" s="188"/>
      <c r="C63" s="189">
        <v>262</v>
      </c>
      <c r="D63" s="189" t="s">
        <v>541</v>
      </c>
      <c r="E63" s="217">
        <v>0</v>
      </c>
      <c r="F63" s="217">
        <v>0</v>
      </c>
    </row>
    <row r="64" spans="1:6" s="199" customFormat="1" ht="17.25" customHeight="1">
      <c r="A64" s="187" t="s">
        <v>793</v>
      </c>
      <c r="B64" s="188"/>
      <c r="C64" s="189">
        <v>268</v>
      </c>
      <c r="D64" s="189"/>
      <c r="E64" s="549">
        <v>1555361000</v>
      </c>
      <c r="F64" s="217">
        <v>887937320</v>
      </c>
    </row>
    <row r="65" spans="1:6" s="199" customFormat="1" ht="17.25" customHeight="1" thickBot="1">
      <c r="A65" s="550" t="s">
        <v>654</v>
      </c>
      <c r="B65" s="338"/>
      <c r="C65" s="551">
        <v>269</v>
      </c>
      <c r="D65" s="552"/>
      <c r="E65" s="553"/>
      <c r="F65" s="553"/>
    </row>
    <row r="66" spans="1:6" s="199" customFormat="1" ht="17.25" customHeight="1" thickTop="1">
      <c r="A66" s="554" t="s">
        <v>794</v>
      </c>
      <c r="B66" s="555"/>
      <c r="C66" s="556">
        <v>270</v>
      </c>
      <c r="D66" s="557"/>
      <c r="E66" s="558">
        <v>306729299932</v>
      </c>
      <c r="F66" s="558">
        <v>299342126482</v>
      </c>
    </row>
    <row r="67" spans="1:6" s="199" customFormat="1" ht="17.25" customHeight="1">
      <c r="A67" s="337"/>
      <c r="B67" s="337"/>
      <c r="C67" s="337"/>
      <c r="D67" s="338"/>
      <c r="E67" s="339"/>
      <c r="F67" s="339"/>
    </row>
    <row r="68" spans="1:6" s="199" customFormat="1" ht="17.25" customHeight="1">
      <c r="A68" s="338"/>
      <c r="B68" s="338"/>
      <c r="C68" s="224"/>
      <c r="D68" s="338"/>
      <c r="E68" s="339"/>
      <c r="F68" s="339"/>
    </row>
    <row r="69" spans="1:6" s="213" customFormat="1" ht="17.25" customHeight="1">
      <c r="A69" s="764">
        <v>1</v>
      </c>
      <c r="B69" s="765"/>
      <c r="C69" s="559">
        <v>2</v>
      </c>
      <c r="D69" s="559">
        <v>3</v>
      </c>
      <c r="E69" s="560">
        <v>4</v>
      </c>
      <c r="F69" s="560">
        <v>5</v>
      </c>
    </row>
    <row r="70" spans="1:6" ht="30.75" customHeight="1" thickBot="1">
      <c r="A70" s="762" t="s">
        <v>859</v>
      </c>
      <c r="B70" s="763"/>
      <c r="C70" s="561" t="s">
        <v>873</v>
      </c>
      <c r="D70" s="561" t="s">
        <v>747</v>
      </c>
      <c r="E70" s="540" t="s">
        <v>880</v>
      </c>
      <c r="F70" s="540" t="s">
        <v>370</v>
      </c>
    </row>
    <row r="71" spans="1:6" ht="24" customHeight="1" thickTop="1">
      <c r="A71" s="541" t="s">
        <v>860</v>
      </c>
      <c r="B71" s="542"/>
      <c r="C71" s="543">
        <v>300</v>
      </c>
      <c r="D71" s="562"/>
      <c r="E71" s="544">
        <v>215091184002</v>
      </c>
      <c r="F71" s="544">
        <v>194505188806</v>
      </c>
    </row>
    <row r="72" spans="1:6" ht="17.25" customHeight="1">
      <c r="A72" s="545" t="s">
        <v>861</v>
      </c>
      <c r="B72" s="546"/>
      <c r="C72" s="190">
        <v>310</v>
      </c>
      <c r="D72" s="189"/>
      <c r="E72" s="430">
        <v>204796162998</v>
      </c>
      <c r="F72" s="430">
        <v>188681440745</v>
      </c>
    </row>
    <row r="73" spans="1:6" ht="17.25" customHeight="1">
      <c r="A73" s="187" t="s">
        <v>862</v>
      </c>
      <c r="B73" s="188"/>
      <c r="C73" s="189">
        <v>311</v>
      </c>
      <c r="D73" s="189" t="s">
        <v>542</v>
      </c>
      <c r="E73" s="217">
        <v>133308492041</v>
      </c>
      <c r="F73" s="217">
        <v>133266361743</v>
      </c>
    </row>
    <row r="74" spans="1:6" ht="17.25" customHeight="1">
      <c r="A74" s="187" t="s">
        <v>863</v>
      </c>
      <c r="B74" s="188"/>
      <c r="C74" s="189">
        <v>312</v>
      </c>
      <c r="D74" s="189"/>
      <c r="E74" s="217">
        <v>45487858689</v>
      </c>
      <c r="F74" s="217">
        <v>29423076119</v>
      </c>
    </row>
    <row r="75" spans="1:6" ht="17.25" customHeight="1">
      <c r="A75" s="187" t="s">
        <v>299</v>
      </c>
      <c r="B75" s="188"/>
      <c r="C75" s="189">
        <v>313</v>
      </c>
      <c r="D75" s="189"/>
      <c r="E75" s="217">
        <v>3177358778</v>
      </c>
      <c r="F75" s="217">
        <v>548347201</v>
      </c>
    </row>
    <row r="76" spans="1:6" ht="17.25" customHeight="1">
      <c r="A76" s="187" t="s">
        <v>864</v>
      </c>
      <c r="B76" s="188"/>
      <c r="C76" s="189">
        <v>314</v>
      </c>
      <c r="D76" s="189" t="s">
        <v>545</v>
      </c>
      <c r="E76" s="217">
        <v>12123924249</v>
      </c>
      <c r="F76" s="217">
        <v>12541607485</v>
      </c>
    </row>
    <row r="77" spans="1:6" ht="17.25" customHeight="1">
      <c r="A77" s="187" t="s">
        <v>865</v>
      </c>
      <c r="B77" s="188"/>
      <c r="C77" s="189">
        <v>315</v>
      </c>
      <c r="D77" s="189"/>
      <c r="E77" s="217">
        <v>2265937883</v>
      </c>
      <c r="F77" s="217">
        <v>1778334199</v>
      </c>
    </row>
    <row r="78" spans="1:6" ht="17.25" customHeight="1">
      <c r="A78" s="187" t="s">
        <v>867</v>
      </c>
      <c r="B78" s="188"/>
      <c r="C78" s="189">
        <v>316</v>
      </c>
      <c r="D78" s="189" t="s">
        <v>546</v>
      </c>
      <c r="E78" s="217">
        <v>-1220408521</v>
      </c>
      <c r="F78" s="217">
        <v>541843060</v>
      </c>
    </row>
    <row r="79" spans="1:6" ht="17.25" customHeight="1">
      <c r="A79" s="187" t="s">
        <v>868</v>
      </c>
      <c r="B79" s="188"/>
      <c r="C79" s="189">
        <v>317</v>
      </c>
      <c r="D79" s="189"/>
      <c r="E79" s="217">
        <v>0</v>
      </c>
      <c r="F79" s="217">
        <v>0</v>
      </c>
    </row>
    <row r="80" spans="1:6" ht="17.25" customHeight="1">
      <c r="A80" s="187" t="s">
        <v>869</v>
      </c>
      <c r="B80" s="188"/>
      <c r="C80" s="189">
        <v>318</v>
      </c>
      <c r="D80" s="189"/>
      <c r="E80" s="217">
        <v>0</v>
      </c>
      <c r="F80" s="217">
        <v>0</v>
      </c>
    </row>
    <row r="81" spans="1:6" ht="17.25" customHeight="1">
      <c r="A81" s="187" t="s">
        <v>870</v>
      </c>
      <c r="B81" s="188"/>
      <c r="C81" s="189">
        <v>319</v>
      </c>
      <c r="D81" s="189" t="s">
        <v>547</v>
      </c>
      <c r="E81" s="217">
        <v>8494865386</v>
      </c>
      <c r="F81" s="217">
        <v>9411736445</v>
      </c>
    </row>
    <row r="82" spans="1:6" ht="17.25" customHeight="1">
      <c r="A82" s="187" t="s">
        <v>272</v>
      </c>
      <c r="B82" s="188"/>
      <c r="C82" s="189">
        <v>320</v>
      </c>
      <c r="D82" s="189"/>
      <c r="E82" s="217">
        <v>0</v>
      </c>
      <c r="F82" s="217">
        <v>0</v>
      </c>
    </row>
    <row r="83" spans="1:6" ht="17.25" customHeight="1">
      <c r="A83" s="187" t="s">
        <v>273</v>
      </c>
      <c r="B83" s="188"/>
      <c r="C83" s="189">
        <v>323</v>
      </c>
      <c r="D83" s="189"/>
      <c r="E83" s="217">
        <v>1158134493</v>
      </c>
      <c r="F83" s="217">
        <v>1170134493</v>
      </c>
    </row>
    <row r="84" spans="1:6" ht="17.25" customHeight="1">
      <c r="A84" s="187" t="s">
        <v>274</v>
      </c>
      <c r="B84" s="188"/>
      <c r="C84" s="189">
        <v>327</v>
      </c>
      <c r="D84" s="189"/>
      <c r="E84" s="217">
        <v>0</v>
      </c>
      <c r="F84" s="217">
        <v>0</v>
      </c>
    </row>
    <row r="85" spans="1:6" ht="17.25" customHeight="1">
      <c r="A85" s="545" t="s">
        <v>871</v>
      </c>
      <c r="B85" s="546"/>
      <c r="C85" s="190">
        <v>330</v>
      </c>
      <c r="D85" s="189"/>
      <c r="E85" s="430">
        <v>10295021004</v>
      </c>
      <c r="F85" s="430">
        <v>5823748061</v>
      </c>
    </row>
    <row r="86" spans="1:6" ht="17.25" customHeight="1">
      <c r="A86" s="187" t="s">
        <v>648</v>
      </c>
      <c r="B86" s="188"/>
      <c r="C86" s="189">
        <v>331</v>
      </c>
      <c r="D86" s="189"/>
      <c r="E86" s="217">
        <v>0</v>
      </c>
      <c r="F86" s="217">
        <v>0</v>
      </c>
    </row>
    <row r="87" spans="1:6" ht="17.25" customHeight="1">
      <c r="A87" s="187" t="s">
        <v>649</v>
      </c>
      <c r="B87" s="188"/>
      <c r="C87" s="189">
        <v>332</v>
      </c>
      <c r="D87" s="189" t="s">
        <v>548</v>
      </c>
      <c r="E87" s="217">
        <v>0</v>
      </c>
      <c r="F87" s="217">
        <v>0</v>
      </c>
    </row>
    <row r="88" spans="1:6" ht="17.25" customHeight="1">
      <c r="A88" s="187" t="s">
        <v>650</v>
      </c>
      <c r="B88" s="188"/>
      <c r="C88" s="189">
        <v>333</v>
      </c>
      <c r="D88" s="189"/>
      <c r="E88" s="217">
        <v>0</v>
      </c>
      <c r="F88" s="217">
        <v>0</v>
      </c>
    </row>
    <row r="89" spans="1:6" ht="17.25" customHeight="1">
      <c r="A89" s="187" t="s">
        <v>651</v>
      </c>
      <c r="B89" s="188"/>
      <c r="C89" s="189">
        <v>334</v>
      </c>
      <c r="D89" s="189" t="s">
        <v>549</v>
      </c>
      <c r="E89" s="217">
        <v>10295021004</v>
      </c>
      <c r="F89" s="217">
        <v>5823748061</v>
      </c>
    </row>
    <row r="90" spans="1:6" ht="17.25" customHeight="1">
      <c r="A90" s="187" t="s">
        <v>652</v>
      </c>
      <c r="B90" s="188"/>
      <c r="C90" s="189">
        <v>335</v>
      </c>
      <c r="D90" s="189" t="s">
        <v>541</v>
      </c>
      <c r="E90" s="217">
        <v>0</v>
      </c>
      <c r="F90" s="430">
        <v>0</v>
      </c>
    </row>
    <row r="91" spans="1:6" ht="17.25" customHeight="1">
      <c r="A91" s="187" t="s">
        <v>653</v>
      </c>
      <c r="B91" s="188"/>
      <c r="C91" s="189">
        <v>336</v>
      </c>
      <c r="D91" s="189"/>
      <c r="E91" s="217">
        <v>0</v>
      </c>
      <c r="F91" s="217">
        <v>0</v>
      </c>
    </row>
    <row r="92" spans="1:6" ht="17.25" customHeight="1">
      <c r="A92" s="187" t="s">
        <v>655</v>
      </c>
      <c r="B92" s="188"/>
      <c r="C92" s="189">
        <v>337</v>
      </c>
      <c r="D92" s="189"/>
      <c r="E92" s="217">
        <v>0</v>
      </c>
      <c r="F92" s="430">
        <v>0</v>
      </c>
    </row>
    <row r="93" spans="1:6" ht="17.25" customHeight="1">
      <c r="A93" s="187" t="s">
        <v>275</v>
      </c>
      <c r="B93" s="188"/>
      <c r="C93" s="189">
        <v>338</v>
      </c>
      <c r="D93" s="189"/>
      <c r="E93" s="217">
        <v>0</v>
      </c>
      <c r="F93" s="217">
        <v>0</v>
      </c>
    </row>
    <row r="94" spans="1:6" ht="17.25" customHeight="1">
      <c r="A94" s="187" t="s">
        <v>276</v>
      </c>
      <c r="B94" s="188"/>
      <c r="C94" s="189">
        <v>339</v>
      </c>
      <c r="D94" s="189"/>
      <c r="E94" s="217">
        <v>0</v>
      </c>
      <c r="F94" s="430">
        <v>0</v>
      </c>
    </row>
    <row r="95" spans="1:6" s="185" customFormat="1" ht="25.5" customHeight="1">
      <c r="A95" s="545" t="s">
        <v>656</v>
      </c>
      <c r="B95" s="546"/>
      <c r="C95" s="190">
        <v>400</v>
      </c>
      <c r="D95" s="190"/>
      <c r="E95" s="430">
        <v>91638115930</v>
      </c>
      <c r="F95" s="430">
        <v>104836937676</v>
      </c>
    </row>
    <row r="96" spans="1:6" s="185" customFormat="1" ht="17.25" customHeight="1">
      <c r="A96" s="545" t="s">
        <v>657</v>
      </c>
      <c r="B96" s="546"/>
      <c r="C96" s="190">
        <v>410</v>
      </c>
      <c r="D96" s="190" t="s">
        <v>550</v>
      </c>
      <c r="E96" s="430">
        <v>91638115930</v>
      </c>
      <c r="F96" s="430">
        <v>104836937676</v>
      </c>
    </row>
    <row r="97" spans="1:6" s="183" customFormat="1" ht="17.25" customHeight="1">
      <c r="A97" s="187" t="s">
        <v>658</v>
      </c>
      <c r="B97" s="188"/>
      <c r="C97" s="189">
        <v>411</v>
      </c>
      <c r="D97" s="189"/>
      <c r="E97" s="217">
        <v>94598789999</v>
      </c>
      <c r="F97" s="217">
        <v>94598790000</v>
      </c>
    </row>
    <row r="98" spans="1:6" s="183" customFormat="1" ht="17.25" customHeight="1">
      <c r="A98" s="187" t="s">
        <v>659</v>
      </c>
      <c r="B98" s="188"/>
      <c r="C98" s="189">
        <v>412</v>
      </c>
      <c r="D98" s="189"/>
      <c r="E98" s="217">
        <v>7595296692</v>
      </c>
      <c r="F98" s="217">
        <v>7595296692</v>
      </c>
    </row>
    <row r="99" spans="1:6" s="183" customFormat="1" ht="17.25" customHeight="1">
      <c r="A99" s="187" t="s">
        <v>300</v>
      </c>
      <c r="B99" s="188"/>
      <c r="C99" s="189">
        <v>413</v>
      </c>
      <c r="D99" s="190"/>
      <c r="E99" s="217">
        <v>322040533</v>
      </c>
      <c r="F99" s="217">
        <v>322040533</v>
      </c>
    </row>
    <row r="100" spans="1:6" s="183" customFormat="1" ht="17.25" customHeight="1">
      <c r="A100" s="187" t="s">
        <v>660</v>
      </c>
      <c r="B100" s="188"/>
      <c r="C100" s="189">
        <v>414</v>
      </c>
      <c r="D100" s="190"/>
      <c r="E100" s="217">
        <v>-1343970000</v>
      </c>
      <c r="F100" s="217">
        <v>-1343970000</v>
      </c>
    </row>
    <row r="101" spans="1:6" s="183" customFormat="1" ht="17.25" customHeight="1">
      <c r="A101" s="187" t="s">
        <v>661</v>
      </c>
      <c r="B101" s="188"/>
      <c r="C101" s="189">
        <v>415</v>
      </c>
      <c r="D101" s="190"/>
      <c r="E101" s="217">
        <v>0</v>
      </c>
      <c r="F101" s="430">
        <v>0</v>
      </c>
    </row>
    <row r="102" spans="1:6" s="183" customFormat="1" ht="17.25" customHeight="1">
      <c r="A102" s="187" t="s">
        <v>662</v>
      </c>
      <c r="B102" s="188"/>
      <c r="C102" s="189">
        <v>416</v>
      </c>
      <c r="D102" s="190"/>
      <c r="E102" s="217">
        <v>0</v>
      </c>
      <c r="F102" s="217">
        <v>0</v>
      </c>
    </row>
    <row r="103" spans="1:6" s="183" customFormat="1" ht="17.25" customHeight="1">
      <c r="A103" s="187" t="s">
        <v>663</v>
      </c>
      <c r="B103" s="188"/>
      <c r="C103" s="189">
        <v>417</v>
      </c>
      <c r="D103" s="189"/>
      <c r="E103" s="217">
        <v>899125527</v>
      </c>
      <c r="F103" s="217">
        <v>899125527</v>
      </c>
    </row>
    <row r="104" spans="1:6" s="183" customFormat="1" ht="17.25" customHeight="1">
      <c r="A104" s="187" t="s">
        <v>664</v>
      </c>
      <c r="B104" s="188"/>
      <c r="C104" s="189">
        <v>418</v>
      </c>
      <c r="D104" s="189"/>
      <c r="E104" s="217">
        <v>1075641430</v>
      </c>
      <c r="F104" s="217">
        <v>1075641430</v>
      </c>
    </row>
    <row r="105" spans="1:6" ht="17.25" customHeight="1">
      <c r="A105" s="187" t="s">
        <v>665</v>
      </c>
      <c r="B105" s="188"/>
      <c r="C105" s="189">
        <v>419</v>
      </c>
      <c r="D105" s="189"/>
      <c r="E105" s="217">
        <v>0</v>
      </c>
      <c r="F105" s="217">
        <v>0</v>
      </c>
    </row>
    <row r="106" spans="1:6" s="183" customFormat="1" ht="17.25" customHeight="1">
      <c r="A106" s="187" t="s">
        <v>667</v>
      </c>
      <c r="B106" s="188"/>
      <c r="C106" s="189">
        <v>420</v>
      </c>
      <c r="D106" s="189"/>
      <c r="E106" s="217">
        <v>-11508808251</v>
      </c>
      <c r="F106" s="217">
        <v>1690013494</v>
      </c>
    </row>
    <row r="107" spans="1:6" s="183" customFormat="1" ht="17.25" customHeight="1">
      <c r="A107" s="187" t="s">
        <v>668</v>
      </c>
      <c r="B107" s="188"/>
      <c r="C107" s="189">
        <v>421</v>
      </c>
      <c r="D107" s="189"/>
      <c r="E107" s="217">
        <v>0</v>
      </c>
      <c r="F107" s="217">
        <v>0</v>
      </c>
    </row>
    <row r="108" spans="1:6" s="183" customFormat="1" ht="17.25" customHeight="1">
      <c r="A108" s="187" t="s">
        <v>277</v>
      </c>
      <c r="B108" s="188"/>
      <c r="C108" s="189">
        <v>422</v>
      </c>
      <c r="D108" s="189"/>
      <c r="E108" s="430">
        <v>0</v>
      </c>
      <c r="F108" s="217"/>
    </row>
    <row r="109" spans="1:6" s="185" customFormat="1" ht="17.25" customHeight="1">
      <c r="A109" s="545" t="s">
        <v>669</v>
      </c>
      <c r="B109" s="546"/>
      <c r="C109" s="190">
        <v>430</v>
      </c>
      <c r="D109" s="190"/>
      <c r="E109" s="430">
        <v>0</v>
      </c>
      <c r="F109" s="430">
        <v>0</v>
      </c>
    </row>
    <row r="110" spans="1:6" s="183" customFormat="1" ht="17.25" customHeight="1">
      <c r="A110" s="187" t="s">
        <v>278</v>
      </c>
      <c r="B110" s="188"/>
      <c r="C110" s="189">
        <v>432</v>
      </c>
      <c r="D110" s="189" t="s">
        <v>591</v>
      </c>
      <c r="E110" s="217">
        <v>0</v>
      </c>
      <c r="F110" s="217">
        <v>0</v>
      </c>
    </row>
    <row r="111" spans="1:6" s="183" customFormat="1" ht="17.25" customHeight="1" thickBot="1">
      <c r="A111" s="563" t="s">
        <v>279</v>
      </c>
      <c r="B111" s="564"/>
      <c r="C111" s="565">
        <v>433</v>
      </c>
      <c r="D111" s="566"/>
      <c r="E111" s="567">
        <v>0</v>
      </c>
      <c r="F111" s="567"/>
    </row>
    <row r="112" spans="1:6" s="185" customFormat="1" ht="17.25" customHeight="1" thickTop="1">
      <c r="A112" s="760" t="s">
        <v>675</v>
      </c>
      <c r="B112" s="761"/>
      <c r="C112" s="568">
        <v>430</v>
      </c>
      <c r="D112" s="568"/>
      <c r="E112" s="569">
        <v>306729299932</v>
      </c>
      <c r="F112" s="569">
        <v>299342126482</v>
      </c>
    </row>
    <row r="113" spans="1:6" ht="17.25" customHeight="1">
      <c r="A113" s="338"/>
      <c r="B113" s="338"/>
      <c r="C113" s="224"/>
      <c r="D113" s="224"/>
      <c r="E113" s="366">
        <v>0</v>
      </c>
      <c r="F113" s="366">
        <v>0</v>
      </c>
    </row>
    <row r="114" spans="1:6" ht="17.25" customHeight="1">
      <c r="A114" s="338"/>
      <c r="B114" s="338"/>
      <c r="C114" s="224"/>
      <c r="D114" s="224"/>
      <c r="E114" s="366"/>
      <c r="F114" s="366"/>
    </row>
    <row r="115" spans="1:6" s="183" customFormat="1" ht="29.25" customHeight="1">
      <c r="A115" s="752" t="s">
        <v>676</v>
      </c>
      <c r="B115" s="752"/>
      <c r="C115" s="752"/>
      <c r="D115" s="752"/>
      <c r="E115" s="752"/>
      <c r="F115" s="752"/>
    </row>
    <row r="116" spans="1:6" s="183" customFormat="1" ht="13.5" customHeight="1">
      <c r="A116" s="201"/>
      <c r="B116" s="201"/>
      <c r="C116" s="201"/>
      <c r="D116" s="201"/>
      <c r="E116" s="201"/>
      <c r="F116" s="225"/>
    </row>
    <row r="117" spans="1:6" s="228" customFormat="1" ht="34.5" customHeight="1" thickBot="1">
      <c r="A117" s="746" t="s">
        <v>872</v>
      </c>
      <c r="B117" s="747"/>
      <c r="C117" s="748"/>
      <c r="D117" s="342" t="s">
        <v>747</v>
      </c>
      <c r="E117" s="570" t="s">
        <v>880</v>
      </c>
      <c r="F117" s="570" t="s">
        <v>847</v>
      </c>
    </row>
    <row r="118" spans="1:6" s="183" customFormat="1" ht="17.25" customHeight="1" thickTop="1">
      <c r="A118" s="229" t="s">
        <v>678</v>
      </c>
      <c r="B118" s="230"/>
      <c r="C118" s="231"/>
      <c r="D118" s="232">
        <v>24</v>
      </c>
      <c r="E118" s="233"/>
      <c r="F118" s="233"/>
    </row>
    <row r="119" spans="1:6" s="183" customFormat="1" ht="17.25" customHeight="1">
      <c r="A119" s="179" t="s">
        <v>679</v>
      </c>
      <c r="B119" s="234"/>
      <c r="C119" s="235"/>
      <c r="D119" s="143"/>
      <c r="E119" s="181"/>
      <c r="F119" s="181"/>
    </row>
    <row r="120" spans="1:6" s="183" customFormat="1" ht="17.25" customHeight="1">
      <c r="A120" s="236" t="s">
        <v>684</v>
      </c>
      <c r="B120" s="237"/>
      <c r="C120" s="238"/>
      <c r="D120" s="176"/>
      <c r="E120" s="177"/>
      <c r="F120" s="177"/>
    </row>
    <row r="121" spans="1:6" s="183" customFormat="1" ht="17.25" customHeight="1">
      <c r="A121" s="179" t="s">
        <v>680</v>
      </c>
      <c r="B121" s="234"/>
      <c r="C121" s="235"/>
      <c r="D121" s="143"/>
      <c r="E121" s="181"/>
      <c r="F121" s="181"/>
    </row>
    <row r="122" spans="1:6" s="183" customFormat="1" ht="17.25" customHeight="1">
      <c r="A122" s="179" t="s">
        <v>681</v>
      </c>
      <c r="B122" s="234"/>
      <c r="C122" s="235"/>
      <c r="D122" s="143"/>
      <c r="E122" s="181"/>
      <c r="F122" s="181"/>
    </row>
    <row r="123" spans="1:6" s="183" customFormat="1" ht="17.25" customHeight="1">
      <c r="A123" s="179" t="s">
        <v>403</v>
      </c>
      <c r="B123" s="234"/>
      <c r="C123" s="235"/>
      <c r="D123" s="143"/>
      <c r="E123" s="181"/>
      <c r="F123" s="181"/>
    </row>
    <row r="124" spans="1:6" s="183" customFormat="1" ht="6" customHeight="1">
      <c r="A124" s="240"/>
      <c r="B124" s="241"/>
      <c r="C124" s="242"/>
      <c r="D124" s="144"/>
      <c r="E124" s="243"/>
      <c r="F124" s="243"/>
    </row>
    <row r="125" spans="1:6" s="183" customFormat="1" ht="19.5" customHeight="1">
      <c r="A125" s="207"/>
      <c r="B125" s="207"/>
      <c r="C125" s="209"/>
      <c r="D125" s="209"/>
      <c r="E125" s="225"/>
      <c r="F125" s="225"/>
    </row>
    <row r="126" spans="1:6" s="183" customFormat="1" ht="19.5" customHeight="1">
      <c r="A126" s="207"/>
      <c r="B126" s="207"/>
      <c r="C126" s="209"/>
      <c r="E126" s="749" t="s">
        <v>207</v>
      </c>
      <c r="F126" s="749"/>
    </row>
    <row r="127" spans="1:6" s="183" customFormat="1" ht="19.5" customHeight="1">
      <c r="A127" s="244" t="s">
        <v>6</v>
      </c>
      <c r="B127" s="244" t="s">
        <v>7</v>
      </c>
      <c r="D127" s="245"/>
      <c r="E127" s="750" t="s">
        <v>683</v>
      </c>
      <c r="F127" s="750"/>
    </row>
    <row r="128" spans="1:6" s="247" customFormat="1" ht="14.25" customHeight="1">
      <c r="A128" s="246"/>
      <c r="B128" s="246"/>
      <c r="D128" s="248"/>
      <c r="E128" s="751"/>
      <c r="F128" s="751"/>
    </row>
    <row r="129" spans="1:6" s="183" customFormat="1" ht="16.5" customHeight="1">
      <c r="A129" s="207"/>
      <c r="B129" s="207"/>
      <c r="C129" s="209"/>
      <c r="D129" s="209"/>
      <c r="E129" s="225"/>
      <c r="F129" s="225"/>
    </row>
    <row r="130" spans="1:6" s="183" customFormat="1" ht="16.5" customHeight="1">
      <c r="A130" s="207"/>
      <c r="B130" s="207"/>
      <c r="C130" s="209"/>
      <c r="D130" s="209"/>
      <c r="E130" s="225"/>
      <c r="F130" s="225"/>
    </row>
    <row r="131" spans="1:6" s="183" customFormat="1" ht="16.5" customHeight="1">
      <c r="A131" s="207"/>
      <c r="B131" s="207"/>
      <c r="C131" s="209"/>
      <c r="D131" s="209"/>
      <c r="E131" s="225"/>
      <c r="F131" s="225"/>
    </row>
    <row r="132" spans="1:6" ht="16.5" customHeight="1">
      <c r="A132" s="142"/>
      <c r="B132" s="250"/>
      <c r="D132" s="245"/>
      <c r="E132" s="251"/>
      <c r="F132" s="251"/>
    </row>
    <row r="133" spans="1:6" ht="16.5" customHeight="1">
      <c r="A133" s="245"/>
      <c r="B133" s="245"/>
      <c r="C133" s="245"/>
      <c r="D133" s="245"/>
      <c r="E133" s="253"/>
      <c r="F133" s="253"/>
    </row>
    <row r="134" spans="1:6" ht="16.5" customHeight="1">
      <c r="A134" s="254"/>
      <c r="B134" s="244"/>
      <c r="C134" s="254"/>
      <c r="D134" s="209"/>
      <c r="E134" s="742"/>
      <c r="F134" s="742"/>
    </row>
    <row r="135" spans="1:6">
      <c r="A135" s="252"/>
      <c r="B135" s="252"/>
      <c r="C135" s="252"/>
      <c r="D135" s="209"/>
      <c r="E135" s="743"/>
      <c r="F135" s="743"/>
    </row>
    <row r="136" spans="1:6">
      <c r="A136" s="252"/>
      <c r="B136" s="252"/>
      <c r="C136" s="252"/>
      <c r="D136" s="209"/>
      <c r="E136" s="225"/>
      <c r="F136" s="225"/>
    </row>
    <row r="137" spans="1:6">
      <c r="A137" s="252"/>
      <c r="B137" s="252"/>
      <c r="C137" s="252"/>
      <c r="D137" s="209"/>
      <c r="E137" s="225"/>
      <c r="F137" s="225"/>
    </row>
    <row r="138" spans="1:6">
      <c r="A138" s="252"/>
      <c r="B138" s="252"/>
      <c r="C138" s="252"/>
      <c r="D138" s="209"/>
      <c r="E138" s="225"/>
      <c r="F138" s="225"/>
    </row>
    <row r="139" spans="1:6">
      <c r="A139" s="252"/>
      <c r="B139" s="252"/>
      <c r="C139" s="252"/>
      <c r="D139" s="209"/>
      <c r="E139" s="225"/>
      <c r="F139" s="225"/>
    </row>
    <row r="140" spans="1:6">
      <c r="A140" s="252"/>
      <c r="B140" s="252"/>
      <c r="C140" s="252"/>
      <c r="D140" s="209"/>
      <c r="E140" s="225"/>
      <c r="F140" s="225"/>
    </row>
    <row r="141" spans="1:6">
      <c r="A141" s="252"/>
      <c r="B141" s="252"/>
      <c r="C141" s="252"/>
      <c r="D141" s="209"/>
      <c r="E141" s="743"/>
      <c r="F141" s="743"/>
    </row>
    <row r="142" spans="1:6">
      <c r="A142" s="252"/>
      <c r="B142" s="252"/>
      <c r="C142" s="252"/>
      <c r="D142" s="209"/>
      <c r="E142" s="225"/>
      <c r="F142" s="225"/>
    </row>
    <row r="143" spans="1:6">
      <c r="D143" s="213"/>
    </row>
    <row r="144" spans="1:6">
      <c r="D144" s="213"/>
    </row>
    <row r="145" spans="4:4">
      <c r="D145" s="213"/>
    </row>
    <row r="146" spans="4:4">
      <c r="D146" s="213"/>
    </row>
    <row r="147" spans="4:4">
      <c r="D147" s="213"/>
    </row>
    <row r="148" spans="4:4">
      <c r="D148" s="213"/>
    </row>
    <row r="149" spans="4:4">
      <c r="D149" s="213"/>
    </row>
    <row r="150" spans="4:4">
      <c r="D150" s="213"/>
    </row>
    <row r="151" spans="4:4">
      <c r="D151" s="213"/>
    </row>
    <row r="152" spans="4:4">
      <c r="D152" s="213"/>
    </row>
    <row r="153" spans="4:4">
      <c r="D153" s="213"/>
    </row>
    <row r="154" spans="4:4">
      <c r="D154" s="213"/>
    </row>
    <row r="155" spans="4:4">
      <c r="D155" s="213"/>
    </row>
    <row r="156" spans="4:4">
      <c r="D156" s="213"/>
    </row>
    <row r="157" spans="4:4">
      <c r="D157" s="213"/>
    </row>
    <row r="158" spans="4:4">
      <c r="D158" s="213"/>
    </row>
    <row r="159" spans="4:4">
      <c r="D159" s="213"/>
    </row>
    <row r="160" spans="4:4">
      <c r="D160" s="213"/>
    </row>
    <row r="161" spans="4:4">
      <c r="D161" s="213"/>
    </row>
    <row r="162" spans="4:4">
      <c r="D162" s="213"/>
    </row>
    <row r="163" spans="4:4">
      <c r="D163" s="213"/>
    </row>
    <row r="164" spans="4:4">
      <c r="D164" s="213"/>
    </row>
    <row r="165" spans="4:4">
      <c r="D165" s="213"/>
    </row>
    <row r="166" spans="4:4">
      <c r="D166" s="213"/>
    </row>
    <row r="167" spans="4:4">
      <c r="D167" s="213"/>
    </row>
    <row r="168" spans="4:4">
      <c r="D168" s="213"/>
    </row>
    <row r="169" spans="4:4">
      <c r="D169" s="213"/>
    </row>
    <row r="170" spans="4:4">
      <c r="D170" s="213"/>
    </row>
    <row r="171" spans="4:4">
      <c r="D171" s="213"/>
    </row>
    <row r="172" spans="4:4">
      <c r="D172" s="213"/>
    </row>
    <row r="173" spans="4:4">
      <c r="D173" s="213"/>
    </row>
    <row r="174" spans="4:4">
      <c r="D174" s="213"/>
    </row>
    <row r="175" spans="4:4">
      <c r="D175" s="213"/>
    </row>
    <row r="176" spans="4:4">
      <c r="D176" s="213"/>
    </row>
    <row r="177" spans="4:4">
      <c r="D177" s="213"/>
    </row>
    <row r="178" spans="4:4">
      <c r="D178" s="213"/>
    </row>
    <row r="179" spans="4:4">
      <c r="D179" s="213"/>
    </row>
    <row r="180" spans="4:4">
      <c r="D180" s="213"/>
    </row>
    <row r="181" spans="4:4">
      <c r="D181" s="213"/>
    </row>
    <row r="182" spans="4:4">
      <c r="D182" s="213"/>
    </row>
    <row r="183" spans="4:4">
      <c r="D183" s="213"/>
    </row>
    <row r="184" spans="4:4">
      <c r="D184" s="213"/>
    </row>
    <row r="185" spans="4:4">
      <c r="D185" s="213"/>
    </row>
    <row r="186" spans="4:4">
      <c r="D186" s="213"/>
    </row>
    <row r="187" spans="4:4">
      <c r="D187" s="213"/>
    </row>
    <row r="188" spans="4:4">
      <c r="D188" s="213"/>
    </row>
    <row r="189" spans="4:4">
      <c r="D189" s="213"/>
    </row>
    <row r="190" spans="4:4">
      <c r="D190" s="213"/>
    </row>
    <row r="191" spans="4:4">
      <c r="D191" s="213"/>
    </row>
    <row r="192" spans="4:4">
      <c r="D192" s="213"/>
    </row>
    <row r="193" spans="4:4">
      <c r="D193" s="213"/>
    </row>
    <row r="194" spans="4:4">
      <c r="D194" s="213"/>
    </row>
    <row r="195" spans="4:4">
      <c r="D195" s="213"/>
    </row>
    <row r="196" spans="4:4">
      <c r="D196" s="213"/>
    </row>
    <row r="197" spans="4:4">
      <c r="D197" s="213"/>
    </row>
    <row r="198" spans="4:4">
      <c r="D198" s="213"/>
    </row>
    <row r="199" spans="4:4">
      <c r="D199" s="213"/>
    </row>
    <row r="200" spans="4:4">
      <c r="D200" s="213"/>
    </row>
    <row r="201" spans="4:4">
      <c r="D201" s="213"/>
    </row>
    <row r="202" spans="4:4">
      <c r="D202" s="213"/>
    </row>
    <row r="203" spans="4:4">
      <c r="D203" s="213"/>
    </row>
    <row r="204" spans="4:4">
      <c r="D204" s="213"/>
    </row>
    <row r="205" spans="4:4">
      <c r="D205" s="213"/>
    </row>
    <row r="206" spans="4:4">
      <c r="D206" s="213"/>
    </row>
    <row r="207" spans="4:4">
      <c r="D207" s="213"/>
    </row>
    <row r="208" spans="4:4">
      <c r="D208" s="213"/>
    </row>
    <row r="209" spans="4:4">
      <c r="D209" s="213"/>
    </row>
    <row r="210" spans="4:4">
      <c r="D210" s="213"/>
    </row>
    <row r="211" spans="4:4">
      <c r="D211" s="213"/>
    </row>
    <row r="212" spans="4:4">
      <c r="D212" s="213"/>
    </row>
    <row r="213" spans="4:4">
      <c r="D213" s="213"/>
    </row>
    <row r="214" spans="4:4">
      <c r="D214" s="213"/>
    </row>
    <row r="215" spans="4:4">
      <c r="D215" s="213"/>
    </row>
    <row r="216" spans="4:4">
      <c r="D216" s="213"/>
    </row>
    <row r="217" spans="4:4">
      <c r="D217" s="213"/>
    </row>
    <row r="218" spans="4:4">
      <c r="D218" s="213"/>
    </row>
  </sheetData>
  <mergeCells count="16">
    <mergeCell ref="E134:F134"/>
    <mergeCell ref="E135:F135"/>
    <mergeCell ref="E141:F141"/>
    <mergeCell ref="A6:F6"/>
    <mergeCell ref="A7:F7"/>
    <mergeCell ref="A117:C117"/>
    <mergeCell ref="E126:F126"/>
    <mergeCell ref="E127:F127"/>
    <mergeCell ref="E128:F128"/>
    <mergeCell ref="A115:F115"/>
    <mergeCell ref="A8:F8"/>
    <mergeCell ref="A9:F9"/>
    <mergeCell ref="A112:B112"/>
    <mergeCell ref="A11:B11"/>
    <mergeCell ref="A70:B70"/>
    <mergeCell ref="A69:B69"/>
  </mergeCells>
  <phoneticPr fontId="0" type="noConversion"/>
  <pageMargins left="0.45" right="0.2" top="0.35" bottom="0.69" header="0.22" footer="0.27"/>
  <pageSetup paperSize="9" orientation="portrait" useFirstPageNumber="1" r:id="rId1"/>
  <headerFooter alignWithMargins="0">
    <oddFooter xml:space="preserve">&amp;RBảng CĐKT Q3- 2013- &amp;P
&amp;3
</oddFooter>
  </headerFooter>
  <drawing r:id="rId2"/>
  <legacyDrawing r:id="rId3"/>
</worksheet>
</file>

<file path=xl/worksheets/sheet6.xml><?xml version="1.0" encoding="utf-8"?>
<worksheet xmlns="http://schemas.openxmlformats.org/spreadsheetml/2006/main" xmlns:r="http://schemas.openxmlformats.org/officeDocument/2006/relationships">
  <sheetPr codeName="Sheet15" enableFormatConditionsCalculation="0">
    <tabColor indexed="55"/>
  </sheetPr>
  <dimension ref="A1:E64"/>
  <sheetViews>
    <sheetView topLeftCell="A49" workbookViewId="0">
      <selection activeCell="A58" sqref="A58"/>
    </sheetView>
  </sheetViews>
  <sheetFormatPr defaultRowHeight="12.75"/>
  <cols>
    <col min="1" max="1" width="46.42578125" style="444" customWidth="1"/>
    <col min="2" max="3" width="4.85546875" style="213" customWidth="1"/>
    <col min="4" max="4" width="18.140625" style="141" customWidth="1"/>
    <col min="5" max="5" width="17.28515625" style="310" customWidth="1"/>
    <col min="6" max="16384" width="9.140625" style="141"/>
  </cols>
  <sheetData>
    <row r="1" spans="1:5">
      <c r="A1" s="389" t="s">
        <v>608</v>
      </c>
    </row>
    <row r="2" spans="1:5">
      <c r="A2" s="389" t="s">
        <v>134</v>
      </c>
    </row>
    <row r="5" spans="1:5" ht="5.25" customHeight="1"/>
    <row r="6" spans="1:5" ht="22.5" customHeight="1">
      <c r="A6" s="717" t="s">
        <v>170</v>
      </c>
      <c r="B6" s="717"/>
      <c r="C6" s="717"/>
      <c r="D6" s="717"/>
      <c r="E6" s="717"/>
    </row>
    <row r="7" spans="1:5" ht="18" customHeight="1">
      <c r="A7" s="745" t="s">
        <v>286</v>
      </c>
      <c r="B7" s="745"/>
      <c r="C7" s="745"/>
      <c r="D7" s="745"/>
      <c r="E7" s="745"/>
    </row>
    <row r="8" spans="1:5" ht="18" customHeight="1">
      <c r="A8" s="745" t="s">
        <v>133</v>
      </c>
      <c r="B8" s="745"/>
      <c r="C8" s="745"/>
      <c r="D8" s="745"/>
      <c r="E8" s="745"/>
    </row>
    <row r="9" spans="1:5" ht="15">
      <c r="A9" s="759" t="s">
        <v>846</v>
      </c>
      <c r="B9" s="759"/>
      <c r="C9" s="759"/>
      <c r="D9" s="759"/>
      <c r="E9" s="759"/>
    </row>
    <row r="10" spans="1:5">
      <c r="E10" s="466" t="s">
        <v>596</v>
      </c>
    </row>
    <row r="11" spans="1:5" ht="3" customHeight="1"/>
    <row r="12" spans="1:5" s="185" customFormat="1" ht="34.5" customHeight="1">
      <c r="A12" s="445" t="s">
        <v>872</v>
      </c>
      <c r="B12" s="312" t="s">
        <v>873</v>
      </c>
      <c r="C12" s="312" t="s">
        <v>597</v>
      </c>
      <c r="D12" s="687" t="s">
        <v>432</v>
      </c>
      <c r="E12" s="686" t="s">
        <v>431</v>
      </c>
    </row>
    <row r="13" spans="1:5" s="185" customFormat="1" ht="26.25" customHeight="1">
      <c r="A13" s="445"/>
      <c r="B13" s="312"/>
      <c r="C13" s="312"/>
      <c r="D13" s="572" t="s">
        <v>568</v>
      </c>
      <c r="E13" s="572" t="s">
        <v>570</v>
      </c>
    </row>
    <row r="14" spans="1:5" s="142" customFormat="1" ht="15.75" customHeight="1">
      <c r="A14" s="442">
        <v>1</v>
      </c>
      <c r="B14" s="210">
        <v>2</v>
      </c>
      <c r="C14" s="210">
        <v>3</v>
      </c>
      <c r="D14" s="559">
        <v>4</v>
      </c>
      <c r="E14" s="573">
        <v>5</v>
      </c>
    </row>
    <row r="15" spans="1:5" s="313" customFormat="1" ht="18.75" customHeight="1">
      <c r="A15" s="449" t="s">
        <v>598</v>
      </c>
      <c r="B15" s="450"/>
      <c r="C15" s="451"/>
      <c r="D15" s="574"/>
      <c r="E15" s="688"/>
    </row>
    <row r="16" spans="1:5" s="313" customFormat="1" ht="18.75" customHeight="1">
      <c r="A16" s="452" t="s">
        <v>103</v>
      </c>
      <c r="B16" s="453" t="s">
        <v>251</v>
      </c>
      <c r="C16" s="454"/>
      <c r="D16" s="575">
        <v>-11508808256</v>
      </c>
      <c r="E16" s="577">
        <v>4243840842</v>
      </c>
    </row>
    <row r="17" spans="1:5" s="313" customFormat="1" ht="18.75" customHeight="1">
      <c r="A17" s="455" t="s">
        <v>104</v>
      </c>
      <c r="B17" s="453"/>
      <c r="C17" s="454"/>
      <c r="D17" s="576">
        <v>0</v>
      </c>
      <c r="E17" s="689">
        <v>0</v>
      </c>
    </row>
    <row r="18" spans="1:5" s="313" customFormat="1" ht="18.75" customHeight="1">
      <c r="A18" s="452" t="s">
        <v>105</v>
      </c>
      <c r="B18" s="456" t="s">
        <v>252</v>
      </c>
      <c r="C18" s="457"/>
      <c r="D18" s="576">
        <v>14157645938</v>
      </c>
      <c r="E18" s="689">
        <v>9479764975</v>
      </c>
    </row>
    <row r="19" spans="1:5" s="313" customFormat="1" ht="18.75" customHeight="1">
      <c r="A19" s="452" t="s">
        <v>106</v>
      </c>
      <c r="B19" s="458" t="s">
        <v>253</v>
      </c>
      <c r="C19" s="454"/>
      <c r="D19" s="576">
        <v>-199283964</v>
      </c>
      <c r="E19" s="689"/>
    </row>
    <row r="20" spans="1:5" s="313" customFormat="1" ht="18.75" customHeight="1">
      <c r="A20" s="452" t="s">
        <v>107</v>
      </c>
      <c r="B20" s="456" t="s">
        <v>254</v>
      </c>
      <c r="C20" s="457"/>
      <c r="D20" s="576">
        <v>-13614255</v>
      </c>
      <c r="E20" s="689">
        <v>2246897</v>
      </c>
    </row>
    <row r="21" spans="1:5" s="313" customFormat="1" ht="18.75" customHeight="1">
      <c r="A21" s="452" t="s">
        <v>108</v>
      </c>
      <c r="B21" s="458" t="s">
        <v>255</v>
      </c>
      <c r="C21" s="457"/>
      <c r="D21" s="576">
        <v>-1385601264</v>
      </c>
      <c r="E21" s="689">
        <v>62078094</v>
      </c>
    </row>
    <row r="22" spans="1:5" s="313" customFormat="1" ht="18.75" customHeight="1">
      <c r="A22" s="452" t="s">
        <v>101</v>
      </c>
      <c r="B22" s="456" t="s">
        <v>256</v>
      </c>
      <c r="C22" s="457"/>
      <c r="D22" s="576">
        <v>12859703375</v>
      </c>
      <c r="E22" s="689">
        <v>16945963237</v>
      </c>
    </row>
    <row r="23" spans="1:5" s="314" customFormat="1" ht="18" customHeight="1">
      <c r="A23" s="455" t="s">
        <v>109</v>
      </c>
      <c r="B23" s="459" t="s">
        <v>102</v>
      </c>
      <c r="C23" s="460"/>
      <c r="D23" s="577">
        <v>13910041574</v>
      </c>
      <c r="E23" s="690">
        <v>30733894045</v>
      </c>
    </row>
    <row r="24" spans="1:5" s="313" customFormat="1" ht="18.75" customHeight="1">
      <c r="A24" s="452" t="s">
        <v>110</v>
      </c>
      <c r="B24" s="461" t="s">
        <v>135</v>
      </c>
      <c r="C24" s="454"/>
      <c r="D24" s="576">
        <v>10756143417</v>
      </c>
      <c r="E24" s="689">
        <v>14944494905</v>
      </c>
    </row>
    <row r="25" spans="1:5" s="313" customFormat="1" ht="18.75" customHeight="1">
      <c r="A25" s="452" t="s">
        <v>448</v>
      </c>
      <c r="B25" s="461" t="s">
        <v>331</v>
      </c>
      <c r="C25" s="454"/>
      <c r="D25" s="576">
        <v>-5570555859</v>
      </c>
      <c r="E25" s="689">
        <v>9098525128</v>
      </c>
    </row>
    <row r="26" spans="1:5" s="313" customFormat="1" ht="18.75" customHeight="1">
      <c r="A26" s="452" t="s">
        <v>111</v>
      </c>
      <c r="B26" s="461" t="s">
        <v>332</v>
      </c>
      <c r="C26" s="457"/>
      <c r="D26" s="576">
        <v>-37533835414</v>
      </c>
      <c r="E26" s="689">
        <v>10623946700</v>
      </c>
    </row>
    <row r="27" spans="1:5" s="313" customFormat="1" ht="18.75" customHeight="1">
      <c r="A27" s="452" t="s">
        <v>112</v>
      </c>
      <c r="B27" s="461" t="s">
        <v>490</v>
      </c>
      <c r="C27" s="457"/>
      <c r="D27" s="576">
        <v>136970923</v>
      </c>
      <c r="E27" s="689">
        <v>-93190762</v>
      </c>
    </row>
    <row r="28" spans="1:5" s="313" customFormat="1" ht="18.75" customHeight="1">
      <c r="A28" s="452" t="s">
        <v>113</v>
      </c>
      <c r="B28" s="461" t="s">
        <v>136</v>
      </c>
      <c r="C28" s="457"/>
      <c r="D28" s="576">
        <v>-12859703375</v>
      </c>
      <c r="E28" s="689">
        <v>-17093239991</v>
      </c>
    </row>
    <row r="29" spans="1:5" s="313" customFormat="1" ht="18.75" customHeight="1">
      <c r="A29" s="452" t="s">
        <v>114</v>
      </c>
      <c r="B29" s="461" t="s">
        <v>137</v>
      </c>
      <c r="C29" s="457"/>
      <c r="D29" s="576">
        <v>-550805751</v>
      </c>
      <c r="E29" s="689">
        <v>-12570969</v>
      </c>
    </row>
    <row r="30" spans="1:5" s="313" customFormat="1" ht="18.75" customHeight="1">
      <c r="A30" s="452" t="s">
        <v>115</v>
      </c>
      <c r="B30" s="461" t="s">
        <v>138</v>
      </c>
      <c r="C30" s="454"/>
      <c r="D30" s="576">
        <v>121374430777</v>
      </c>
      <c r="E30" s="689">
        <v>131289341758</v>
      </c>
    </row>
    <row r="31" spans="1:5" s="313" customFormat="1" ht="18.75" customHeight="1">
      <c r="A31" s="452" t="s">
        <v>116</v>
      </c>
      <c r="B31" s="461" t="s">
        <v>139</v>
      </c>
      <c r="C31" s="454"/>
      <c r="D31" s="576">
        <v>-108202699931</v>
      </c>
      <c r="E31" s="689">
        <v>-166491231438</v>
      </c>
    </row>
    <row r="32" spans="1:5" s="313" customFormat="1" ht="18.75" customHeight="1">
      <c r="A32" s="455" t="s">
        <v>599</v>
      </c>
      <c r="B32" s="459" t="s">
        <v>385</v>
      </c>
      <c r="C32" s="454"/>
      <c r="D32" s="577">
        <v>-18540013639</v>
      </c>
      <c r="E32" s="690">
        <v>12999969376</v>
      </c>
    </row>
    <row r="33" spans="1:5" s="314" customFormat="1" ht="18.75" customHeight="1">
      <c r="A33" s="455" t="s">
        <v>117</v>
      </c>
      <c r="B33" s="459"/>
      <c r="C33" s="462"/>
      <c r="D33" s="578"/>
      <c r="E33" s="577"/>
    </row>
    <row r="34" spans="1:5" s="313" customFormat="1" ht="18.75" customHeight="1">
      <c r="A34" s="452" t="s">
        <v>118</v>
      </c>
      <c r="B34" s="461" t="s">
        <v>386</v>
      </c>
      <c r="C34" s="457"/>
      <c r="D34" s="576">
        <v>-5095494015</v>
      </c>
      <c r="E34" s="689">
        <v>-2763916422</v>
      </c>
    </row>
    <row r="35" spans="1:5" s="313" customFormat="1" ht="28.5" customHeight="1">
      <c r="A35" s="452" t="s">
        <v>119</v>
      </c>
      <c r="B35" s="461" t="s">
        <v>387</v>
      </c>
      <c r="C35" s="457"/>
      <c r="D35" s="576">
        <v>3901840363</v>
      </c>
      <c r="E35" s="689">
        <v>2197109626</v>
      </c>
    </row>
    <row r="36" spans="1:5" s="313" customFormat="1" ht="18.75" customHeight="1">
      <c r="A36" s="452" t="s">
        <v>120</v>
      </c>
      <c r="B36" s="461" t="s">
        <v>388</v>
      </c>
      <c r="C36" s="457"/>
      <c r="D36" s="576">
        <v>0</v>
      </c>
      <c r="E36" s="689">
        <v>0</v>
      </c>
    </row>
    <row r="37" spans="1:5" s="313" customFormat="1" ht="18.75" customHeight="1">
      <c r="A37" s="452" t="s">
        <v>121</v>
      </c>
      <c r="B37" s="461" t="s">
        <v>389</v>
      </c>
      <c r="C37" s="457"/>
      <c r="D37" s="576">
        <v>0</v>
      </c>
      <c r="E37" s="689">
        <v>0</v>
      </c>
    </row>
    <row r="38" spans="1:5" s="313" customFormat="1" ht="18.75" customHeight="1">
      <c r="A38" s="452" t="s">
        <v>122</v>
      </c>
      <c r="B38" s="461" t="s">
        <v>390</v>
      </c>
      <c r="C38" s="457"/>
      <c r="D38" s="576">
        <v>0</v>
      </c>
      <c r="E38" s="689">
        <v>0</v>
      </c>
    </row>
    <row r="39" spans="1:5" s="313" customFormat="1" ht="18.75" customHeight="1">
      <c r="A39" s="452" t="s">
        <v>123</v>
      </c>
      <c r="B39" s="461" t="s">
        <v>140</v>
      </c>
      <c r="C39" s="457"/>
      <c r="D39" s="576">
        <v>0</v>
      </c>
      <c r="E39" s="689">
        <v>0</v>
      </c>
    </row>
    <row r="40" spans="1:5" s="313" customFormat="1" ht="18.75" customHeight="1">
      <c r="A40" s="452" t="s">
        <v>124</v>
      </c>
      <c r="B40" s="461" t="s">
        <v>141</v>
      </c>
      <c r="C40" s="457"/>
      <c r="D40" s="576">
        <v>2162432</v>
      </c>
      <c r="E40" s="689">
        <v>6167438</v>
      </c>
    </row>
    <row r="41" spans="1:5" s="314" customFormat="1" ht="18.75" customHeight="1">
      <c r="A41" s="455" t="s">
        <v>601</v>
      </c>
      <c r="B41" s="459" t="s">
        <v>391</v>
      </c>
      <c r="C41" s="460"/>
      <c r="D41" s="575">
        <v>-1191491220</v>
      </c>
      <c r="E41" s="583">
        <v>-560639358</v>
      </c>
    </row>
    <row r="42" spans="1:5" s="314" customFormat="1" ht="18.75" customHeight="1">
      <c r="A42" s="455" t="s">
        <v>602</v>
      </c>
      <c r="B42" s="459"/>
      <c r="C42" s="460"/>
      <c r="D42" s="575"/>
      <c r="E42" s="577"/>
    </row>
    <row r="43" spans="1:5" s="314" customFormat="1" ht="18.75" customHeight="1">
      <c r="A43" s="452" t="s">
        <v>125</v>
      </c>
      <c r="B43" s="461" t="s">
        <v>392</v>
      </c>
      <c r="C43" s="460"/>
      <c r="D43" s="576">
        <v>0</v>
      </c>
      <c r="E43" s="689">
        <v>0</v>
      </c>
    </row>
    <row r="44" spans="1:5" s="314" customFormat="1" ht="18.75" customHeight="1">
      <c r="A44" s="452" t="s">
        <v>603</v>
      </c>
      <c r="B44" s="461" t="s">
        <v>393</v>
      </c>
      <c r="C44" s="460"/>
      <c r="D44" s="576">
        <v>0</v>
      </c>
      <c r="E44" s="577">
        <v>0</v>
      </c>
    </row>
    <row r="45" spans="1:5" s="314" customFormat="1" ht="18.75" customHeight="1">
      <c r="A45" s="452" t="s">
        <v>126</v>
      </c>
      <c r="B45" s="461" t="s">
        <v>142</v>
      </c>
      <c r="C45" s="460"/>
      <c r="D45" s="576">
        <v>115079082698</v>
      </c>
      <c r="E45" s="689">
        <v>127760687260</v>
      </c>
    </row>
    <row r="46" spans="1:5" s="314" customFormat="1" ht="18.75" customHeight="1">
      <c r="A46" s="452" t="s">
        <v>127</v>
      </c>
      <c r="B46" s="461" t="s">
        <v>143</v>
      </c>
      <c r="C46" s="460"/>
      <c r="D46" s="576">
        <v>-83254364794</v>
      </c>
      <c r="E46" s="689">
        <v>-143864665793</v>
      </c>
    </row>
    <row r="47" spans="1:5" s="314" customFormat="1" ht="18.75" customHeight="1">
      <c r="A47" s="452" t="s">
        <v>128</v>
      </c>
      <c r="B47" s="461" t="s">
        <v>144</v>
      </c>
      <c r="C47" s="460"/>
      <c r="D47" s="576">
        <v>-10142217927</v>
      </c>
      <c r="E47" s="689">
        <v>-1988402869</v>
      </c>
    </row>
    <row r="48" spans="1:5" s="314" customFormat="1" ht="18.75" customHeight="1">
      <c r="A48" s="452" t="s">
        <v>604</v>
      </c>
      <c r="B48" s="461" t="s">
        <v>145</v>
      </c>
      <c r="C48" s="460"/>
      <c r="D48" s="576">
        <v>0</v>
      </c>
      <c r="E48" s="689"/>
    </row>
    <row r="49" spans="1:5" s="314" customFormat="1" ht="18.75" customHeight="1">
      <c r="A49" s="455" t="s">
        <v>605</v>
      </c>
      <c r="B49" s="459" t="s">
        <v>394</v>
      </c>
      <c r="C49" s="460"/>
      <c r="D49" s="579">
        <v>21682499977</v>
      </c>
      <c r="E49" s="580">
        <v>-18092381402</v>
      </c>
    </row>
    <row r="50" spans="1:5" s="313" customFormat="1" ht="18.75" customHeight="1">
      <c r="A50" s="455" t="s">
        <v>129</v>
      </c>
      <c r="B50" s="459" t="s">
        <v>395</v>
      </c>
      <c r="C50" s="462"/>
      <c r="D50" s="581">
        <v>1950995118</v>
      </c>
      <c r="E50" s="582">
        <v>-5653051384</v>
      </c>
    </row>
    <row r="51" spans="1:5" s="314" customFormat="1" ht="18.75" customHeight="1">
      <c r="A51" s="452" t="s">
        <v>130</v>
      </c>
      <c r="B51" s="461" t="s">
        <v>397</v>
      </c>
      <c r="C51" s="460"/>
      <c r="D51" s="583">
        <v>13191720677</v>
      </c>
      <c r="E51" s="584">
        <v>11394742882</v>
      </c>
    </row>
    <row r="52" spans="1:5" s="313" customFormat="1" ht="18.75" customHeight="1">
      <c r="A52" s="452" t="s">
        <v>131</v>
      </c>
      <c r="B52" s="461" t="s">
        <v>866</v>
      </c>
      <c r="C52" s="457"/>
      <c r="D52" s="576">
        <v>0</v>
      </c>
      <c r="E52" s="577"/>
    </row>
    <row r="53" spans="1:5" s="313" customFormat="1" ht="18.75" customHeight="1">
      <c r="A53" s="463" t="s">
        <v>132</v>
      </c>
      <c r="B53" s="464" t="s">
        <v>493</v>
      </c>
      <c r="C53" s="465"/>
      <c r="D53" s="585">
        <v>15142715795</v>
      </c>
      <c r="E53" s="691">
        <v>5741691498</v>
      </c>
    </row>
    <row r="54" spans="1:5" ht="9.75" customHeight="1">
      <c r="A54" s="446"/>
      <c r="B54" s="315"/>
      <c r="C54" s="316"/>
      <c r="D54" s="586"/>
      <c r="E54" s="587"/>
    </row>
    <row r="55" spans="1:5" s="183" customFormat="1" ht="16.5" customHeight="1">
      <c r="A55" s="447"/>
      <c r="B55" s="317"/>
      <c r="C55" s="318"/>
      <c r="D55" s="571"/>
      <c r="E55" s="591" t="s">
        <v>207</v>
      </c>
    </row>
    <row r="56" spans="1:5" s="183" customFormat="1" ht="15.75" customHeight="1">
      <c r="A56" s="448" t="s">
        <v>208</v>
      </c>
      <c r="B56" s="319" t="s">
        <v>7</v>
      </c>
      <c r="C56" s="320"/>
      <c r="D56" s="589"/>
      <c r="E56" s="590" t="s">
        <v>683</v>
      </c>
    </row>
    <row r="57" spans="1:5" s="183" customFormat="1" ht="16.5" customHeight="1">
      <c r="A57" s="447" t="s">
        <v>209</v>
      </c>
      <c r="B57" s="239" t="s">
        <v>606</v>
      </c>
      <c r="C57" s="321"/>
      <c r="D57" s="589"/>
      <c r="E57" s="588" t="s">
        <v>607</v>
      </c>
    </row>
    <row r="58" spans="1:5" s="183" customFormat="1" ht="10.5" customHeight="1">
      <c r="A58" s="448"/>
      <c r="B58" s="317"/>
      <c r="C58" s="318"/>
      <c r="D58" s="239"/>
      <c r="E58" s="468"/>
    </row>
    <row r="59" spans="1:5" s="183" customFormat="1" ht="12">
      <c r="A59" s="199"/>
      <c r="B59" s="228"/>
      <c r="C59" s="322"/>
      <c r="D59" s="530"/>
      <c r="E59" s="531"/>
    </row>
    <row r="60" spans="1:5" s="183" customFormat="1" ht="12">
      <c r="A60" s="199"/>
      <c r="B60" s="228"/>
      <c r="C60" s="322"/>
      <c r="E60" s="330"/>
    </row>
    <row r="61" spans="1:5" s="183" customFormat="1" ht="12">
      <c r="A61" s="199"/>
      <c r="B61" s="228"/>
      <c r="C61" s="228"/>
      <c r="D61" s="532"/>
      <c r="E61" s="330"/>
    </row>
    <row r="62" spans="1:5" s="183" customFormat="1" ht="12">
      <c r="A62" s="199"/>
      <c r="B62" s="228"/>
      <c r="C62" s="228"/>
      <c r="E62" s="330"/>
    </row>
    <row r="63" spans="1:5" s="183" customFormat="1" ht="12">
      <c r="A63" s="199"/>
      <c r="B63" s="228"/>
      <c r="C63" s="228"/>
      <c r="E63" s="330"/>
    </row>
    <row r="64" spans="1:5" s="183" customFormat="1" ht="12">
      <c r="A64" s="199"/>
      <c r="B64" s="228"/>
      <c r="C64" s="228"/>
      <c r="D64" s="443"/>
      <c r="E64" s="467"/>
    </row>
  </sheetData>
  <mergeCells count="4">
    <mergeCell ref="A6:E6"/>
    <mergeCell ref="A8:E8"/>
    <mergeCell ref="A9:E9"/>
    <mergeCell ref="A7:E7"/>
  </mergeCells>
  <phoneticPr fontId="11" type="noConversion"/>
  <printOptions horizontalCentered="1"/>
  <pageMargins left="0.45" right="0.31" top="0.39" bottom="0.31" header="0.17" footer="0.16"/>
  <pageSetup paperSize="9" orientation="portrait" r:id="rId1"/>
  <headerFooter alignWithMargins="0">
    <oddFooter>&amp;CLCTT Q3 -2013 &amp;P</oddFooter>
  </headerFooter>
  <drawing r:id="rId2"/>
</worksheet>
</file>

<file path=xl/worksheets/sheet7.xml><?xml version="1.0" encoding="utf-8"?>
<worksheet xmlns="http://schemas.openxmlformats.org/spreadsheetml/2006/main" xmlns:r="http://schemas.openxmlformats.org/officeDocument/2006/relationships">
  <sheetPr codeName="Sheet3" enableFormatConditionsCalculation="0">
    <tabColor indexed="55"/>
  </sheetPr>
  <dimension ref="A1:Q136"/>
  <sheetViews>
    <sheetView topLeftCell="A107" workbookViewId="0">
      <selection activeCell="G123" sqref="G123"/>
    </sheetView>
  </sheetViews>
  <sheetFormatPr defaultRowHeight="14.25"/>
  <cols>
    <col min="1" max="1" width="29" style="324" customWidth="1"/>
    <col min="2" max="2" width="1.28515625" style="324" customWidth="1"/>
    <col min="3" max="3" width="15" style="324" bestFit="1" customWidth="1"/>
    <col min="4" max="4" width="1" style="324" customWidth="1"/>
    <col min="5" max="5" width="10.5703125" style="324" customWidth="1"/>
    <col min="6" max="6" width="17.140625" style="324" customWidth="1"/>
    <col min="7" max="7" width="15.85546875" style="324" customWidth="1"/>
    <col min="8" max="17" width="9.140625" style="412"/>
    <col min="18" max="16384" width="9.140625" style="324"/>
  </cols>
  <sheetData>
    <row r="1" spans="1:17" s="161" customFormat="1">
      <c r="A1" s="142" t="s">
        <v>795</v>
      </c>
      <c r="F1" s="766" t="s">
        <v>796</v>
      </c>
      <c r="G1" s="766"/>
      <c r="H1" s="256"/>
      <c r="I1" s="256"/>
      <c r="J1" s="256"/>
      <c r="K1" s="256"/>
      <c r="L1" s="256"/>
      <c r="M1" s="256"/>
      <c r="N1" s="256"/>
      <c r="O1" s="256"/>
      <c r="P1" s="256"/>
      <c r="Q1" s="256"/>
    </row>
    <row r="2" spans="1:17" s="161" customFormat="1">
      <c r="A2" s="142" t="s">
        <v>134</v>
      </c>
      <c r="G2" s="370" t="s">
        <v>609</v>
      </c>
      <c r="H2" s="256"/>
      <c r="I2" s="256"/>
      <c r="J2" s="256"/>
      <c r="K2" s="256"/>
      <c r="L2" s="256"/>
      <c r="M2" s="256"/>
      <c r="N2" s="256"/>
      <c r="O2" s="256"/>
      <c r="P2" s="256"/>
      <c r="Q2" s="256"/>
    </row>
    <row r="3" spans="1:17" s="161" customFormat="1">
      <c r="A3" s="142" t="s">
        <v>797</v>
      </c>
      <c r="F3" s="767" t="s">
        <v>798</v>
      </c>
      <c r="G3" s="767"/>
      <c r="H3" s="256"/>
      <c r="I3" s="256"/>
      <c r="J3" s="256"/>
      <c r="K3" s="256"/>
      <c r="L3" s="256"/>
      <c r="M3" s="256"/>
      <c r="N3" s="256"/>
      <c r="O3" s="256"/>
      <c r="P3" s="256"/>
      <c r="Q3" s="256"/>
    </row>
    <row r="4" spans="1:17" s="161" customFormat="1">
      <c r="H4" s="256"/>
      <c r="I4" s="256"/>
      <c r="J4" s="256"/>
      <c r="K4" s="256"/>
      <c r="L4" s="256"/>
      <c r="M4" s="256"/>
      <c r="N4" s="256"/>
      <c r="O4" s="256"/>
      <c r="P4" s="256"/>
      <c r="Q4" s="256"/>
    </row>
    <row r="5" spans="1:17" s="161" customFormat="1" ht="26.25" customHeight="1">
      <c r="A5" s="744" t="s">
        <v>610</v>
      </c>
      <c r="B5" s="744"/>
      <c r="C5" s="744"/>
      <c r="D5" s="744"/>
      <c r="E5" s="744"/>
      <c r="F5" s="744"/>
      <c r="G5" s="744"/>
      <c r="H5" s="256"/>
      <c r="I5" s="256"/>
      <c r="J5" s="256"/>
      <c r="K5" s="256"/>
      <c r="L5" s="256"/>
      <c r="M5" s="256"/>
      <c r="N5" s="256"/>
      <c r="O5" s="256"/>
      <c r="P5" s="256"/>
      <c r="Q5" s="256"/>
    </row>
    <row r="6" spans="1:17" s="161" customFormat="1" ht="18">
      <c r="A6" s="717" t="s">
        <v>846</v>
      </c>
      <c r="B6" s="717"/>
      <c r="C6" s="717"/>
      <c r="D6" s="717"/>
      <c r="E6" s="717"/>
      <c r="F6" s="717"/>
      <c r="G6" s="717"/>
      <c r="H6" s="256"/>
      <c r="I6" s="256"/>
      <c r="J6" s="256"/>
      <c r="K6" s="256"/>
      <c r="L6" s="256"/>
      <c r="M6" s="256"/>
      <c r="N6" s="256"/>
      <c r="O6" s="256"/>
      <c r="P6" s="256"/>
      <c r="Q6" s="256"/>
    </row>
    <row r="7" spans="1:17" s="161" customFormat="1" ht="18.75" customHeight="1">
      <c r="A7" s="142" t="s">
        <v>611</v>
      </c>
      <c r="B7" s="141"/>
      <c r="C7" s="141"/>
      <c r="D7" s="141"/>
      <c r="E7" s="141"/>
      <c r="F7" s="141"/>
      <c r="G7" s="141"/>
      <c r="H7" s="256"/>
      <c r="I7" s="256"/>
      <c r="J7" s="256"/>
      <c r="K7" s="256"/>
      <c r="L7" s="256"/>
      <c r="M7" s="256"/>
      <c r="N7" s="256"/>
      <c r="O7" s="256"/>
      <c r="P7" s="256"/>
      <c r="Q7" s="256"/>
    </row>
    <row r="8" spans="1:17" s="147" customFormat="1" ht="18.75" customHeight="1">
      <c r="A8" s="142" t="s">
        <v>612</v>
      </c>
      <c r="B8" s="142"/>
      <c r="C8" s="142"/>
      <c r="D8" s="142"/>
      <c r="E8" s="142"/>
      <c r="F8" s="142"/>
      <c r="G8" s="142"/>
      <c r="H8" s="274"/>
      <c r="I8" s="274"/>
      <c r="J8" s="274"/>
      <c r="K8" s="274"/>
      <c r="L8" s="274"/>
      <c r="M8" s="274"/>
      <c r="N8" s="274"/>
      <c r="O8" s="274"/>
      <c r="P8" s="274"/>
      <c r="Q8" s="274"/>
    </row>
    <row r="9" spans="1:17" s="147" customFormat="1" ht="53.25" customHeight="1">
      <c r="A9" s="768" t="s">
        <v>600</v>
      </c>
      <c r="B9" s="768"/>
      <c r="C9" s="768"/>
      <c r="D9" s="768"/>
      <c r="E9" s="768"/>
      <c r="F9" s="768"/>
      <c r="G9" s="768"/>
      <c r="H9" s="274"/>
      <c r="I9" s="274"/>
      <c r="J9" s="274"/>
      <c r="K9" s="274"/>
      <c r="L9" s="274"/>
      <c r="M9" s="274"/>
      <c r="N9" s="274"/>
      <c r="O9" s="274"/>
      <c r="P9" s="274"/>
      <c r="Q9" s="274"/>
    </row>
    <row r="10" spans="1:17" s="161" customFormat="1">
      <c r="A10" s="142" t="s">
        <v>799</v>
      </c>
      <c r="B10" s="141"/>
      <c r="C10" s="141"/>
      <c r="D10" s="141"/>
      <c r="E10" s="141"/>
      <c r="F10" s="141"/>
      <c r="G10" s="141"/>
      <c r="H10" s="256"/>
      <c r="I10" s="256"/>
      <c r="J10" s="256"/>
      <c r="K10" s="256"/>
      <c r="L10" s="256"/>
      <c r="M10" s="256"/>
      <c r="N10" s="256"/>
      <c r="O10" s="256"/>
      <c r="P10" s="256"/>
      <c r="Q10" s="256"/>
    </row>
    <row r="11" spans="1:17" s="161" customFormat="1" ht="40.5" customHeight="1">
      <c r="A11" s="768" t="s">
        <v>800</v>
      </c>
      <c r="B11" s="768"/>
      <c r="C11" s="768"/>
      <c r="D11" s="768"/>
      <c r="E11" s="768"/>
      <c r="F11" s="768"/>
      <c r="G11" s="768"/>
      <c r="H11" s="256"/>
      <c r="I11" s="256"/>
      <c r="J11" s="256"/>
      <c r="K11" s="256"/>
      <c r="L11" s="256"/>
      <c r="M11" s="256"/>
      <c r="N11" s="256"/>
      <c r="O11" s="256"/>
      <c r="P11" s="256"/>
      <c r="Q11" s="256"/>
    </row>
    <row r="12" spans="1:17" s="161" customFormat="1" ht="11.25" customHeight="1">
      <c r="A12" s="142"/>
      <c r="B12" s="141"/>
      <c r="C12" s="141"/>
      <c r="D12" s="141"/>
      <c r="E12" s="141"/>
      <c r="F12" s="141"/>
      <c r="G12" s="141"/>
      <c r="H12" s="256"/>
      <c r="I12" s="256"/>
      <c r="J12" s="256"/>
      <c r="K12" s="256"/>
      <c r="L12" s="256"/>
      <c r="M12" s="256"/>
      <c r="N12" s="256"/>
      <c r="O12" s="256"/>
      <c r="P12" s="256"/>
      <c r="Q12" s="256"/>
    </row>
    <row r="13" spans="1:17" s="161" customFormat="1">
      <c r="A13" s="142" t="s">
        <v>801</v>
      </c>
      <c r="B13" s="141"/>
      <c r="C13" s="141"/>
      <c r="D13" s="141"/>
      <c r="E13" s="141"/>
      <c r="F13" s="141"/>
      <c r="G13" s="141"/>
      <c r="H13" s="256"/>
      <c r="I13" s="256"/>
      <c r="J13" s="256"/>
      <c r="K13" s="256"/>
      <c r="L13" s="256"/>
      <c r="M13" s="256"/>
      <c r="N13" s="256"/>
      <c r="O13" s="256"/>
      <c r="P13" s="256"/>
      <c r="Q13" s="256"/>
    </row>
    <row r="14" spans="1:17" s="161" customFormat="1" ht="18.75" customHeight="1">
      <c r="A14" s="141" t="s">
        <v>613</v>
      </c>
      <c r="B14" s="141"/>
      <c r="C14" s="141"/>
      <c r="D14" s="141"/>
      <c r="E14" s="141"/>
      <c r="F14" s="141"/>
      <c r="G14" s="141"/>
      <c r="H14" s="256"/>
      <c r="I14" s="256"/>
      <c r="J14" s="256"/>
      <c r="K14" s="256"/>
      <c r="L14" s="256"/>
      <c r="M14" s="256"/>
      <c r="N14" s="256"/>
      <c r="O14" s="256"/>
      <c r="P14" s="256"/>
      <c r="Q14" s="256"/>
    </row>
    <row r="15" spans="1:17" s="161" customFormat="1" ht="18.75" customHeight="1">
      <c r="A15" s="141" t="s">
        <v>614</v>
      </c>
      <c r="B15" s="141"/>
      <c r="C15" s="141"/>
      <c r="D15" s="141"/>
      <c r="E15" s="141"/>
      <c r="F15" s="141"/>
      <c r="G15" s="141"/>
      <c r="H15" s="256"/>
      <c r="I15" s="256"/>
      <c r="J15" s="256"/>
      <c r="K15" s="256"/>
      <c r="L15" s="256"/>
      <c r="M15" s="256"/>
      <c r="N15" s="256"/>
      <c r="O15" s="256"/>
      <c r="P15" s="256"/>
      <c r="Q15" s="256"/>
    </row>
    <row r="16" spans="1:17" s="161" customFormat="1" ht="15.75" customHeight="1">
      <c r="A16" s="142"/>
      <c r="B16" s="141"/>
      <c r="C16" s="141"/>
      <c r="D16" s="141"/>
      <c r="E16" s="141"/>
      <c r="F16" s="141"/>
      <c r="G16" s="141"/>
      <c r="H16" s="256"/>
      <c r="I16" s="256"/>
      <c r="J16" s="256"/>
      <c r="K16" s="256"/>
      <c r="L16" s="256"/>
      <c r="M16" s="256"/>
      <c r="N16" s="256"/>
      <c r="O16" s="256"/>
      <c r="P16" s="256"/>
      <c r="Q16" s="256"/>
    </row>
    <row r="17" spans="1:17" s="161" customFormat="1">
      <c r="A17" s="142" t="s">
        <v>615</v>
      </c>
      <c r="B17" s="141"/>
      <c r="C17" s="141"/>
      <c r="D17" s="141"/>
      <c r="E17" s="141"/>
      <c r="F17" s="141"/>
      <c r="G17" s="141"/>
      <c r="H17" s="256"/>
      <c r="I17" s="256"/>
      <c r="J17" s="256"/>
      <c r="K17" s="256"/>
      <c r="L17" s="256"/>
      <c r="M17" s="256"/>
      <c r="N17" s="256"/>
      <c r="O17" s="256"/>
      <c r="P17" s="256"/>
      <c r="Q17" s="256"/>
    </row>
    <row r="18" spans="1:17" s="161" customFormat="1">
      <c r="A18" s="142" t="s">
        <v>616</v>
      </c>
      <c r="B18" s="141"/>
      <c r="C18" s="141"/>
      <c r="D18" s="141"/>
      <c r="E18" s="141"/>
      <c r="F18" s="141"/>
      <c r="G18" s="141"/>
      <c r="H18" s="256"/>
      <c r="I18" s="256"/>
      <c r="J18" s="256"/>
      <c r="K18" s="256"/>
      <c r="L18" s="256"/>
      <c r="M18" s="256"/>
      <c r="N18" s="256"/>
      <c r="O18" s="256"/>
      <c r="P18" s="256"/>
      <c r="Q18" s="256"/>
    </row>
    <row r="19" spans="1:17" s="161" customFormat="1" ht="39.75" customHeight="1">
      <c r="A19" s="768" t="s">
        <v>818</v>
      </c>
      <c r="B19" s="768"/>
      <c r="C19" s="768"/>
      <c r="D19" s="768"/>
      <c r="E19" s="768"/>
      <c r="F19" s="768"/>
      <c r="G19" s="768"/>
      <c r="H19" s="256"/>
      <c r="I19" s="256"/>
      <c r="J19" s="256"/>
      <c r="K19" s="256"/>
      <c r="L19" s="256"/>
      <c r="M19" s="256"/>
      <c r="N19" s="256"/>
      <c r="O19" s="256"/>
      <c r="P19" s="256"/>
      <c r="Q19" s="256"/>
    </row>
    <row r="20" spans="1:17" s="161" customFormat="1">
      <c r="A20" s="142" t="s">
        <v>398</v>
      </c>
      <c r="B20" s="141"/>
      <c r="C20" s="141"/>
      <c r="D20" s="141"/>
      <c r="E20" s="141"/>
      <c r="F20" s="141"/>
      <c r="G20" s="141"/>
      <c r="H20" s="256"/>
      <c r="I20" s="256"/>
      <c r="J20" s="256"/>
      <c r="K20" s="256"/>
      <c r="L20" s="256"/>
      <c r="M20" s="256"/>
      <c r="N20" s="256"/>
      <c r="O20" s="256"/>
      <c r="P20" s="256"/>
      <c r="Q20" s="256"/>
    </row>
    <row r="21" spans="1:17" s="161" customFormat="1">
      <c r="A21" s="141" t="s">
        <v>399</v>
      </c>
      <c r="B21" s="141"/>
      <c r="C21" s="141"/>
      <c r="D21" s="141"/>
      <c r="E21" s="141"/>
      <c r="F21" s="141"/>
      <c r="G21" s="141"/>
      <c r="H21" s="256"/>
      <c r="I21" s="256"/>
      <c r="J21" s="256"/>
      <c r="K21" s="256"/>
      <c r="L21" s="256"/>
      <c r="M21" s="256"/>
      <c r="N21" s="256"/>
      <c r="O21" s="256"/>
      <c r="P21" s="256"/>
      <c r="Q21" s="256"/>
    </row>
    <row r="22" spans="1:17" s="161" customFormat="1" ht="19.5" customHeight="1">
      <c r="A22" s="142" t="s">
        <v>400</v>
      </c>
      <c r="B22" s="141"/>
      <c r="C22" s="141"/>
      <c r="D22" s="141"/>
      <c r="E22" s="141"/>
      <c r="F22" s="141"/>
      <c r="G22" s="141"/>
      <c r="H22" s="256"/>
      <c r="I22" s="256"/>
      <c r="J22" s="256"/>
      <c r="K22" s="256"/>
      <c r="L22" s="256"/>
      <c r="M22" s="256"/>
      <c r="N22" s="256"/>
      <c r="O22" s="256"/>
      <c r="P22" s="256"/>
      <c r="Q22" s="256"/>
    </row>
    <row r="23" spans="1:17" s="161" customFormat="1" ht="36.75" customHeight="1">
      <c r="A23" s="768" t="s">
        <v>406</v>
      </c>
      <c r="B23" s="768"/>
      <c r="C23" s="768"/>
      <c r="D23" s="768"/>
      <c r="E23" s="768"/>
      <c r="F23" s="768"/>
      <c r="G23" s="768"/>
      <c r="H23" s="256"/>
      <c r="I23" s="256"/>
      <c r="J23" s="256"/>
      <c r="K23" s="256"/>
      <c r="L23" s="256"/>
      <c r="M23" s="256"/>
      <c r="N23" s="256"/>
      <c r="O23" s="256"/>
      <c r="P23" s="256"/>
      <c r="Q23" s="256"/>
    </row>
    <row r="24" spans="1:17" s="161" customFormat="1" ht="15" customHeight="1">
      <c r="A24" s="148"/>
      <c r="B24" s="148"/>
      <c r="C24" s="148"/>
      <c r="D24" s="148"/>
      <c r="E24" s="148"/>
      <c r="F24" s="148"/>
      <c r="G24" s="148"/>
      <c r="H24" s="256"/>
      <c r="I24" s="256"/>
      <c r="J24" s="256"/>
      <c r="K24" s="256"/>
      <c r="L24" s="256"/>
      <c r="M24" s="256"/>
      <c r="N24" s="256"/>
      <c r="O24" s="256"/>
      <c r="P24" s="256"/>
      <c r="Q24" s="256"/>
    </row>
    <row r="25" spans="1:17" s="161" customFormat="1">
      <c r="A25" s="142" t="s">
        <v>483</v>
      </c>
      <c r="B25" s="141"/>
      <c r="C25" s="141"/>
      <c r="D25" s="141"/>
      <c r="E25" s="141"/>
      <c r="F25" s="141"/>
      <c r="G25" s="141"/>
      <c r="H25" s="256"/>
      <c r="I25" s="256"/>
      <c r="J25" s="256"/>
      <c r="K25" s="256"/>
      <c r="L25" s="256"/>
      <c r="M25" s="256"/>
      <c r="N25" s="256"/>
      <c r="O25" s="256"/>
      <c r="P25" s="256"/>
      <c r="Q25" s="256"/>
    </row>
    <row r="26" spans="1:17" s="161" customFormat="1" ht="19.5" customHeight="1">
      <c r="A26" s="142" t="s">
        <v>401</v>
      </c>
      <c r="B26" s="141"/>
      <c r="C26" s="141"/>
      <c r="D26" s="141"/>
      <c r="E26" s="141"/>
      <c r="F26" s="141"/>
      <c r="G26" s="141"/>
      <c r="H26" s="256"/>
      <c r="I26" s="256"/>
      <c r="J26" s="256"/>
      <c r="K26" s="256"/>
      <c r="L26" s="256"/>
      <c r="M26" s="256"/>
      <c r="N26" s="256"/>
      <c r="O26" s="256"/>
      <c r="P26" s="256"/>
      <c r="Q26" s="256"/>
    </row>
    <row r="27" spans="1:17" s="161" customFormat="1" ht="20.25" customHeight="1">
      <c r="A27" s="142" t="s">
        <v>582</v>
      </c>
      <c r="B27" s="141"/>
      <c r="C27" s="141"/>
      <c r="D27" s="141"/>
      <c r="E27" s="141"/>
      <c r="F27" s="141"/>
      <c r="G27" s="141"/>
      <c r="H27" s="256"/>
      <c r="I27" s="256"/>
      <c r="J27" s="256"/>
      <c r="K27" s="256"/>
      <c r="L27" s="256"/>
      <c r="M27" s="256"/>
      <c r="N27" s="256"/>
      <c r="O27" s="256"/>
      <c r="P27" s="256"/>
      <c r="Q27" s="256"/>
    </row>
    <row r="28" spans="1:17" s="161" customFormat="1" ht="50.25" customHeight="1">
      <c r="A28" s="768" t="s">
        <v>484</v>
      </c>
      <c r="B28" s="768"/>
      <c r="C28" s="768"/>
      <c r="D28" s="768"/>
      <c r="E28" s="768"/>
      <c r="F28" s="768"/>
      <c r="G28" s="768"/>
      <c r="H28" s="256"/>
      <c r="I28" s="256"/>
      <c r="J28" s="256"/>
      <c r="K28" s="256"/>
      <c r="L28" s="256"/>
      <c r="M28" s="256"/>
      <c r="N28" s="256"/>
      <c r="O28" s="256"/>
      <c r="P28" s="256"/>
      <c r="Q28" s="256"/>
    </row>
    <row r="29" spans="1:17" s="161" customFormat="1" ht="21" customHeight="1">
      <c r="A29" s="481" t="s">
        <v>402</v>
      </c>
      <c r="B29" s="141"/>
      <c r="C29" s="141"/>
      <c r="D29" s="141"/>
      <c r="E29" s="141"/>
      <c r="F29" s="141"/>
      <c r="G29" s="141"/>
      <c r="H29" s="256"/>
      <c r="I29" s="256"/>
      <c r="J29" s="256"/>
      <c r="K29" s="256"/>
      <c r="L29" s="256"/>
      <c r="M29" s="256"/>
      <c r="N29" s="256"/>
      <c r="O29" s="256"/>
      <c r="P29" s="256"/>
      <c r="Q29" s="256"/>
    </row>
    <row r="30" spans="1:17" s="161" customFormat="1" ht="72.75" customHeight="1">
      <c r="A30" s="768" t="s">
        <v>426</v>
      </c>
      <c r="B30" s="768"/>
      <c r="C30" s="768"/>
      <c r="D30" s="768"/>
      <c r="E30" s="768"/>
      <c r="F30" s="768"/>
      <c r="G30" s="768"/>
      <c r="H30" s="256"/>
      <c r="I30" s="256"/>
      <c r="J30" s="256"/>
      <c r="K30" s="256"/>
      <c r="L30" s="256"/>
      <c r="M30" s="256"/>
      <c r="N30" s="256"/>
      <c r="O30" s="256"/>
      <c r="P30" s="256"/>
      <c r="Q30" s="256"/>
    </row>
    <row r="31" spans="1:17" s="161" customFormat="1" ht="15.75" customHeight="1">
      <c r="A31" s="142" t="s">
        <v>427</v>
      </c>
      <c r="B31" s="141"/>
      <c r="C31" s="141"/>
      <c r="D31" s="141"/>
      <c r="E31" s="141"/>
      <c r="F31" s="141"/>
      <c r="G31" s="141"/>
      <c r="H31" s="256"/>
      <c r="I31" s="256"/>
      <c r="J31" s="256"/>
      <c r="K31" s="256"/>
      <c r="L31" s="256"/>
      <c r="M31" s="256"/>
      <c r="N31" s="256"/>
      <c r="O31" s="256"/>
      <c r="P31" s="256"/>
      <c r="Q31" s="256"/>
    </row>
    <row r="32" spans="1:17" s="161" customFormat="1" ht="21" customHeight="1">
      <c r="A32" s="378" t="s">
        <v>428</v>
      </c>
      <c r="B32" s="141"/>
      <c r="C32" s="141"/>
      <c r="D32" s="141"/>
      <c r="E32" s="141"/>
      <c r="F32" s="141"/>
      <c r="G32" s="141"/>
      <c r="H32" s="256"/>
      <c r="I32" s="256"/>
      <c r="J32" s="256"/>
      <c r="K32" s="256"/>
      <c r="L32" s="256"/>
      <c r="M32" s="256"/>
      <c r="N32" s="256"/>
      <c r="O32" s="256"/>
      <c r="P32" s="256"/>
      <c r="Q32" s="256"/>
    </row>
    <row r="33" spans="1:17" s="161" customFormat="1" ht="36.75" customHeight="1">
      <c r="A33" s="769" t="s">
        <v>429</v>
      </c>
      <c r="B33" s="768"/>
      <c r="C33" s="768"/>
      <c r="D33" s="768"/>
      <c r="E33" s="768"/>
      <c r="F33" s="768"/>
      <c r="G33" s="768"/>
      <c r="H33" s="256"/>
      <c r="I33" s="256"/>
      <c r="J33" s="256"/>
      <c r="K33" s="256"/>
      <c r="L33" s="256"/>
      <c r="M33" s="256"/>
      <c r="N33" s="256"/>
      <c r="O33" s="256"/>
      <c r="P33" s="256"/>
      <c r="Q33" s="256"/>
    </row>
    <row r="34" spans="1:17" s="161" customFormat="1" ht="33" customHeight="1">
      <c r="A34" s="769" t="s">
        <v>430</v>
      </c>
      <c r="B34" s="768"/>
      <c r="C34" s="768"/>
      <c r="D34" s="768"/>
      <c r="E34" s="768"/>
      <c r="F34" s="768"/>
      <c r="G34" s="768"/>
      <c r="H34" s="256"/>
      <c r="I34" s="256"/>
      <c r="J34" s="256"/>
      <c r="K34" s="256"/>
      <c r="L34" s="256"/>
      <c r="M34" s="256"/>
      <c r="N34" s="256"/>
      <c r="O34" s="256"/>
      <c r="P34" s="256"/>
      <c r="Q34" s="256"/>
    </row>
    <row r="35" spans="1:17" s="161" customFormat="1" ht="65.25" customHeight="1">
      <c r="A35" s="769" t="s">
        <v>433</v>
      </c>
      <c r="B35" s="768"/>
      <c r="C35" s="768"/>
      <c r="D35" s="768"/>
      <c r="E35" s="768"/>
      <c r="F35" s="768"/>
      <c r="G35" s="768"/>
      <c r="H35" s="256"/>
      <c r="I35" s="256"/>
      <c r="J35" s="256"/>
      <c r="K35" s="256"/>
      <c r="L35" s="256"/>
      <c r="M35" s="256"/>
      <c r="N35" s="256"/>
      <c r="O35" s="256"/>
      <c r="P35" s="256"/>
      <c r="Q35" s="256"/>
    </row>
    <row r="36" spans="1:17" s="161" customFormat="1" ht="18" customHeight="1">
      <c r="A36" s="378" t="s">
        <v>434</v>
      </c>
      <c r="B36" s="141"/>
      <c r="C36" s="141"/>
      <c r="D36" s="141"/>
      <c r="E36" s="141"/>
      <c r="F36" s="141"/>
      <c r="G36" s="141"/>
      <c r="H36" s="256"/>
      <c r="I36" s="256"/>
      <c r="J36" s="256"/>
      <c r="K36" s="256"/>
      <c r="L36" s="256"/>
      <c r="M36" s="256"/>
      <c r="N36" s="256"/>
      <c r="O36" s="256"/>
      <c r="P36" s="256"/>
      <c r="Q36" s="256"/>
    </row>
    <row r="37" spans="1:17" s="161" customFormat="1" ht="18" customHeight="1">
      <c r="A37" s="379" t="s">
        <v>435</v>
      </c>
      <c r="B37" s="141"/>
      <c r="C37" s="141"/>
      <c r="D37" s="141"/>
      <c r="E37" s="141"/>
      <c r="F37" s="141"/>
      <c r="G37" s="141"/>
      <c r="H37" s="256"/>
      <c r="I37" s="256"/>
      <c r="J37" s="256"/>
      <c r="K37" s="256"/>
      <c r="L37" s="256"/>
      <c r="M37" s="256"/>
      <c r="N37" s="256"/>
      <c r="O37" s="256"/>
      <c r="P37" s="256"/>
      <c r="Q37" s="256"/>
    </row>
    <row r="38" spans="1:17" s="161" customFormat="1" ht="18" customHeight="1">
      <c r="A38" s="378" t="s">
        <v>436</v>
      </c>
      <c r="B38" s="141"/>
      <c r="C38" s="141"/>
      <c r="D38" s="141"/>
      <c r="E38" s="141"/>
      <c r="F38" s="141"/>
      <c r="G38" s="141"/>
      <c r="H38" s="256"/>
      <c r="I38" s="256"/>
      <c r="J38" s="256"/>
      <c r="K38" s="256"/>
      <c r="L38" s="256"/>
      <c r="M38" s="256"/>
      <c r="N38" s="256"/>
      <c r="O38" s="256"/>
      <c r="P38" s="256"/>
      <c r="Q38" s="256"/>
    </row>
    <row r="39" spans="1:17" s="161" customFormat="1" ht="18" customHeight="1">
      <c r="A39" s="379" t="s">
        <v>802</v>
      </c>
      <c r="B39" s="141"/>
      <c r="C39" s="141"/>
      <c r="D39" s="141"/>
      <c r="E39" s="141"/>
      <c r="F39" s="141"/>
      <c r="G39" s="141"/>
      <c r="H39" s="256"/>
      <c r="I39" s="256"/>
      <c r="J39" s="256"/>
      <c r="K39" s="256"/>
      <c r="L39" s="256"/>
      <c r="M39" s="256"/>
      <c r="N39" s="256"/>
      <c r="O39" s="256"/>
      <c r="P39" s="256"/>
      <c r="Q39" s="256"/>
    </row>
    <row r="40" spans="1:17" s="161" customFormat="1" ht="18" customHeight="1">
      <c r="A40" s="378" t="s">
        <v>437</v>
      </c>
      <c r="B40" s="141"/>
      <c r="C40" s="141"/>
      <c r="D40" s="141"/>
      <c r="E40" s="141"/>
      <c r="F40" s="141"/>
      <c r="G40" s="141"/>
      <c r="H40" s="256"/>
      <c r="I40" s="256"/>
      <c r="J40" s="256"/>
      <c r="K40" s="256"/>
      <c r="L40" s="256"/>
      <c r="M40" s="256"/>
      <c r="N40" s="256"/>
      <c r="O40" s="256"/>
      <c r="P40" s="256"/>
      <c r="Q40" s="256"/>
    </row>
    <row r="41" spans="1:17" s="161" customFormat="1" ht="18" customHeight="1">
      <c r="A41" s="378" t="s">
        <v>438</v>
      </c>
      <c r="B41" s="141"/>
      <c r="C41" s="141"/>
      <c r="D41" s="141"/>
      <c r="E41" s="141"/>
      <c r="F41" s="141"/>
      <c r="G41" s="141"/>
      <c r="H41" s="256"/>
      <c r="I41" s="256"/>
      <c r="J41" s="256"/>
      <c r="K41" s="256"/>
      <c r="L41" s="256"/>
      <c r="M41" s="256"/>
      <c r="N41" s="256"/>
      <c r="O41" s="256"/>
      <c r="P41" s="256"/>
      <c r="Q41" s="256"/>
    </row>
    <row r="42" spans="1:17" s="161" customFormat="1" ht="39" customHeight="1">
      <c r="A42" s="769" t="s">
        <v>439</v>
      </c>
      <c r="B42" s="768"/>
      <c r="C42" s="768"/>
      <c r="D42" s="768"/>
      <c r="E42" s="768"/>
      <c r="F42" s="768"/>
      <c r="G42" s="768"/>
      <c r="H42" s="256"/>
      <c r="I42" s="256"/>
      <c r="J42" s="256"/>
      <c r="K42" s="256"/>
      <c r="L42" s="256"/>
      <c r="M42" s="256"/>
      <c r="N42" s="256"/>
      <c r="O42" s="256"/>
      <c r="P42" s="256"/>
      <c r="Q42" s="256"/>
    </row>
    <row r="43" spans="1:17" s="161" customFormat="1">
      <c r="A43" s="378" t="s">
        <v>440</v>
      </c>
      <c r="B43" s="141"/>
      <c r="C43" s="141"/>
      <c r="D43" s="141"/>
      <c r="E43" s="141"/>
      <c r="F43" s="141"/>
      <c r="G43" s="141"/>
      <c r="H43" s="256"/>
      <c r="I43" s="256"/>
      <c r="J43" s="256"/>
      <c r="K43" s="256"/>
      <c r="L43" s="256"/>
      <c r="M43" s="256"/>
      <c r="N43" s="256"/>
      <c r="O43" s="256"/>
      <c r="P43" s="256"/>
      <c r="Q43" s="256"/>
    </row>
    <row r="44" spans="1:17" s="161" customFormat="1" ht="32.25" customHeight="1">
      <c r="A44" s="769" t="s">
        <v>443</v>
      </c>
      <c r="B44" s="768"/>
      <c r="C44" s="768"/>
      <c r="D44" s="768"/>
      <c r="E44" s="768"/>
      <c r="F44" s="768"/>
      <c r="G44" s="768"/>
      <c r="H44" s="256"/>
      <c r="I44" s="256"/>
      <c r="J44" s="256"/>
      <c r="K44" s="256"/>
      <c r="L44" s="256"/>
      <c r="M44" s="256"/>
      <c r="N44" s="256"/>
      <c r="O44" s="256"/>
      <c r="P44" s="256"/>
      <c r="Q44" s="256"/>
    </row>
    <row r="45" spans="1:17" s="161" customFormat="1">
      <c r="A45" s="142" t="s">
        <v>444</v>
      </c>
      <c r="B45" s="141"/>
      <c r="C45" s="141"/>
      <c r="D45" s="141"/>
      <c r="E45" s="141"/>
      <c r="F45" s="141"/>
      <c r="G45" s="141"/>
      <c r="H45" s="256"/>
      <c r="I45" s="256"/>
      <c r="J45" s="256"/>
      <c r="K45" s="256"/>
      <c r="L45" s="256"/>
      <c r="M45" s="256"/>
      <c r="N45" s="256"/>
      <c r="O45" s="256"/>
      <c r="P45" s="256"/>
      <c r="Q45" s="256"/>
    </row>
    <row r="46" spans="1:17" s="161" customFormat="1" ht="18.75" customHeight="1">
      <c r="A46" s="482" t="s">
        <v>445</v>
      </c>
      <c r="B46" s="141"/>
      <c r="C46" s="141"/>
      <c r="D46" s="141"/>
      <c r="E46" s="141"/>
      <c r="F46" s="141"/>
      <c r="G46" s="141"/>
      <c r="H46" s="256"/>
      <c r="I46" s="256"/>
      <c r="J46" s="256"/>
      <c r="K46" s="256"/>
      <c r="L46" s="256"/>
      <c r="M46" s="256"/>
      <c r="N46" s="256"/>
      <c r="O46" s="256"/>
      <c r="P46" s="256"/>
      <c r="Q46" s="256"/>
    </row>
    <row r="47" spans="1:17" s="161" customFormat="1" ht="36.75" customHeight="1">
      <c r="A47" s="769" t="s">
        <v>446</v>
      </c>
      <c r="B47" s="768"/>
      <c r="C47" s="768"/>
      <c r="D47" s="768"/>
      <c r="E47" s="768"/>
      <c r="F47" s="768"/>
      <c r="G47" s="768"/>
      <c r="H47" s="256"/>
      <c r="I47" s="256"/>
      <c r="J47" s="256"/>
      <c r="K47" s="256"/>
      <c r="L47" s="256"/>
      <c r="M47" s="256"/>
      <c r="N47" s="256"/>
      <c r="O47" s="256"/>
      <c r="P47" s="256"/>
      <c r="Q47" s="256"/>
    </row>
    <row r="48" spans="1:17" s="161" customFormat="1">
      <c r="A48" s="379" t="s">
        <v>447</v>
      </c>
      <c r="B48" s="141"/>
      <c r="C48" s="141"/>
      <c r="D48" s="141"/>
      <c r="E48" s="141"/>
      <c r="F48" s="141"/>
      <c r="G48" s="141"/>
      <c r="H48" s="256"/>
      <c r="I48" s="256"/>
      <c r="J48" s="256"/>
      <c r="K48" s="256"/>
      <c r="L48" s="256"/>
      <c r="M48" s="256"/>
      <c r="N48" s="256"/>
      <c r="O48" s="256"/>
      <c r="P48" s="256"/>
      <c r="Q48" s="256"/>
    </row>
    <row r="49" spans="1:17" s="161" customFormat="1" ht="43.5" customHeight="1">
      <c r="A49" s="769" t="s">
        <v>449</v>
      </c>
      <c r="B49" s="768"/>
      <c r="C49" s="768"/>
      <c r="D49" s="768"/>
      <c r="E49" s="768"/>
      <c r="F49" s="768"/>
      <c r="G49" s="768"/>
      <c r="H49" s="256"/>
      <c r="I49" s="256"/>
      <c r="J49" s="256"/>
      <c r="K49" s="256"/>
      <c r="L49" s="256"/>
      <c r="M49" s="256"/>
      <c r="N49" s="256"/>
      <c r="O49" s="256"/>
      <c r="P49" s="256"/>
      <c r="Q49" s="256"/>
    </row>
    <row r="50" spans="1:17" s="161" customFormat="1" ht="19.5" customHeight="1">
      <c r="A50" s="379" t="s">
        <v>450</v>
      </c>
      <c r="B50" s="141"/>
      <c r="C50" s="141"/>
      <c r="D50" s="141"/>
      <c r="E50" s="141"/>
      <c r="F50" s="141"/>
      <c r="G50" s="141"/>
      <c r="H50" s="256"/>
      <c r="I50" s="256"/>
      <c r="J50" s="256"/>
      <c r="K50" s="256"/>
      <c r="L50" s="256"/>
      <c r="M50" s="256"/>
      <c r="N50" s="256"/>
      <c r="O50" s="256"/>
      <c r="P50" s="256"/>
      <c r="Q50" s="256"/>
    </row>
    <row r="51" spans="1:17" s="161" customFormat="1" ht="48" customHeight="1">
      <c r="A51" s="769" t="s">
        <v>451</v>
      </c>
      <c r="B51" s="768"/>
      <c r="C51" s="768"/>
      <c r="D51" s="768"/>
      <c r="E51" s="768"/>
      <c r="F51" s="768"/>
      <c r="G51" s="768"/>
      <c r="H51" s="256"/>
      <c r="I51" s="256"/>
      <c r="J51" s="256"/>
      <c r="K51" s="256"/>
      <c r="L51" s="256"/>
      <c r="M51" s="256"/>
      <c r="N51" s="256"/>
      <c r="O51" s="256"/>
      <c r="P51" s="256"/>
      <c r="Q51" s="256"/>
    </row>
    <row r="52" spans="1:17" s="161" customFormat="1" ht="18.75" customHeight="1">
      <c r="A52" s="379" t="s">
        <v>452</v>
      </c>
      <c r="B52" s="141"/>
      <c r="C52" s="141"/>
      <c r="D52" s="141"/>
      <c r="E52" s="141"/>
      <c r="F52" s="141"/>
      <c r="G52" s="141"/>
      <c r="H52" s="256"/>
      <c r="I52" s="256"/>
      <c r="J52" s="256"/>
      <c r="K52" s="256"/>
      <c r="L52" s="256"/>
      <c r="M52" s="256"/>
      <c r="N52" s="256"/>
      <c r="O52" s="256"/>
      <c r="P52" s="256"/>
      <c r="Q52" s="256"/>
    </row>
    <row r="53" spans="1:17" s="161" customFormat="1" ht="10.5" customHeight="1">
      <c r="A53" s="379"/>
      <c r="B53" s="141"/>
      <c r="C53" s="141"/>
      <c r="D53" s="141"/>
      <c r="E53" s="141"/>
      <c r="F53" s="141"/>
      <c r="G53" s="141"/>
      <c r="H53" s="256"/>
      <c r="I53" s="256"/>
      <c r="J53" s="256"/>
      <c r="K53" s="256"/>
      <c r="L53" s="256"/>
      <c r="M53" s="256"/>
      <c r="N53" s="256"/>
      <c r="O53" s="256"/>
      <c r="P53" s="256"/>
      <c r="Q53" s="256"/>
    </row>
    <row r="54" spans="1:17" s="161" customFormat="1">
      <c r="A54" s="766" t="s">
        <v>453</v>
      </c>
      <c r="B54" s="766"/>
      <c r="C54" s="373"/>
      <c r="D54" s="142"/>
      <c r="E54" s="373" t="s">
        <v>454</v>
      </c>
      <c r="F54" s="141"/>
      <c r="G54" s="141"/>
      <c r="H54" s="256"/>
      <c r="I54" s="256"/>
      <c r="J54" s="256"/>
      <c r="K54" s="256"/>
      <c r="L54" s="256"/>
      <c r="M54" s="256"/>
      <c r="N54" s="256"/>
      <c r="O54" s="256"/>
      <c r="P54" s="256"/>
      <c r="Q54" s="256"/>
    </row>
    <row r="55" spans="1:17" s="161" customFormat="1" ht="17.25" customHeight="1">
      <c r="A55" s="379" t="s">
        <v>455</v>
      </c>
      <c r="B55" s="141"/>
      <c r="C55" s="141"/>
      <c r="D55" s="141"/>
      <c r="E55" s="380" t="s">
        <v>803</v>
      </c>
      <c r="F55" s="141"/>
      <c r="G55" s="141"/>
      <c r="H55" s="256"/>
      <c r="I55" s="256"/>
      <c r="J55" s="256"/>
      <c r="K55" s="256"/>
      <c r="L55" s="256"/>
      <c r="M55" s="256"/>
      <c r="N55" s="256"/>
      <c r="O55" s="256"/>
      <c r="P55" s="256"/>
      <c r="Q55" s="256"/>
    </row>
    <row r="56" spans="1:17" s="161" customFormat="1" ht="17.25" customHeight="1">
      <c r="A56" s="379" t="s">
        <v>456</v>
      </c>
      <c r="B56" s="141"/>
      <c r="C56" s="141"/>
      <c r="D56" s="141"/>
      <c r="E56" s="380" t="s">
        <v>804</v>
      </c>
      <c r="F56" s="141"/>
      <c r="G56" s="141"/>
      <c r="H56" s="256"/>
      <c r="I56" s="256"/>
      <c r="J56" s="256"/>
      <c r="K56" s="256"/>
      <c r="L56" s="256"/>
      <c r="M56" s="256"/>
      <c r="N56" s="256"/>
      <c r="O56" s="256"/>
      <c r="P56" s="256"/>
      <c r="Q56" s="256"/>
    </row>
    <row r="57" spans="1:17" s="161" customFormat="1" ht="17.25" customHeight="1">
      <c r="A57" s="379" t="s">
        <v>457</v>
      </c>
      <c r="B57" s="141"/>
      <c r="C57" s="141"/>
      <c r="D57" s="141"/>
      <c r="E57" s="380" t="s">
        <v>805</v>
      </c>
      <c r="F57" s="141"/>
      <c r="G57" s="141"/>
      <c r="H57" s="256"/>
      <c r="I57" s="256"/>
      <c r="J57" s="256"/>
      <c r="K57" s="256"/>
      <c r="L57" s="256"/>
      <c r="M57" s="256"/>
      <c r="N57" s="256"/>
      <c r="O57" s="256"/>
      <c r="P57" s="256"/>
      <c r="Q57" s="256"/>
    </row>
    <row r="58" spans="1:17" s="161" customFormat="1" ht="17.25" customHeight="1">
      <c r="A58" s="379" t="s">
        <v>458</v>
      </c>
      <c r="B58" s="141"/>
      <c r="C58" s="141"/>
      <c r="D58" s="141"/>
      <c r="E58" s="381" t="s">
        <v>806</v>
      </c>
      <c r="F58" s="141"/>
      <c r="G58" s="141"/>
      <c r="H58" s="256"/>
      <c r="I58" s="256"/>
      <c r="J58" s="256"/>
      <c r="K58" s="256"/>
      <c r="L58" s="256"/>
      <c r="M58" s="256"/>
      <c r="N58" s="256"/>
      <c r="O58" s="256"/>
      <c r="P58" s="256"/>
      <c r="Q58" s="256"/>
    </row>
    <row r="59" spans="1:17" s="161" customFormat="1" ht="17.25" customHeight="1">
      <c r="A59" s="379" t="s">
        <v>459</v>
      </c>
      <c r="B59" s="141"/>
      <c r="C59" s="141"/>
      <c r="D59" s="141"/>
      <c r="E59" s="381" t="s">
        <v>806</v>
      </c>
      <c r="F59" s="141"/>
      <c r="G59" s="141"/>
      <c r="H59" s="256"/>
      <c r="I59" s="256"/>
      <c r="J59" s="256"/>
      <c r="K59" s="256"/>
      <c r="L59" s="256"/>
      <c r="M59" s="256"/>
      <c r="N59" s="256"/>
      <c r="O59" s="256"/>
      <c r="P59" s="256"/>
      <c r="Q59" s="256"/>
    </row>
    <row r="60" spans="1:17" s="161" customFormat="1" ht="13.5" customHeight="1">
      <c r="A60" s="379"/>
      <c r="B60" s="141"/>
      <c r="C60" s="141"/>
      <c r="D60" s="141"/>
      <c r="E60" s="141"/>
      <c r="F60" s="141"/>
      <c r="G60" s="141"/>
      <c r="H60" s="256"/>
      <c r="I60" s="256"/>
      <c r="J60" s="256"/>
      <c r="K60" s="256"/>
      <c r="L60" s="256"/>
      <c r="M60" s="256"/>
      <c r="N60" s="256"/>
      <c r="O60" s="256"/>
      <c r="P60" s="256"/>
      <c r="Q60" s="256"/>
    </row>
    <row r="61" spans="1:17">
      <c r="A61" s="244" t="s">
        <v>460</v>
      </c>
      <c r="B61" s="252"/>
      <c r="C61" s="252"/>
      <c r="D61" s="252"/>
      <c r="E61" s="252"/>
      <c r="F61" s="252"/>
      <c r="G61" s="252"/>
    </row>
    <row r="62" spans="1:17" ht="53.25" customHeight="1">
      <c r="A62" s="771" t="s">
        <v>461</v>
      </c>
      <c r="B62" s="771"/>
      <c r="C62" s="771"/>
      <c r="D62" s="771"/>
      <c r="E62" s="771"/>
      <c r="F62" s="771"/>
      <c r="G62" s="771"/>
    </row>
    <row r="63" spans="1:17" ht="19.5" customHeight="1">
      <c r="A63" s="382" t="s">
        <v>462</v>
      </c>
      <c r="B63" s="252"/>
      <c r="C63" s="252"/>
      <c r="D63" s="252"/>
      <c r="E63" s="252"/>
      <c r="F63" s="252"/>
      <c r="G63" s="252"/>
    </row>
    <row r="64" spans="1:17" ht="34.5" customHeight="1">
      <c r="A64" s="772" t="s">
        <v>463</v>
      </c>
      <c r="B64" s="768"/>
      <c r="C64" s="768"/>
      <c r="D64" s="768"/>
      <c r="E64" s="768"/>
      <c r="F64" s="768"/>
      <c r="G64" s="768"/>
    </row>
    <row r="65" spans="1:17" ht="18.75" customHeight="1">
      <c r="A65" s="382" t="s">
        <v>464</v>
      </c>
      <c r="B65" s="252"/>
      <c r="C65" s="252"/>
      <c r="D65" s="252"/>
      <c r="E65" s="252"/>
      <c r="F65" s="252"/>
      <c r="G65" s="252"/>
    </row>
    <row r="66" spans="1:17" s="161" customFormat="1" ht="46.5" customHeight="1">
      <c r="A66" s="768" t="s">
        <v>442</v>
      </c>
      <c r="B66" s="768"/>
      <c r="C66" s="768"/>
      <c r="D66" s="768"/>
      <c r="E66" s="768"/>
      <c r="F66" s="768"/>
      <c r="G66" s="768"/>
      <c r="H66" s="256"/>
      <c r="I66" s="256"/>
      <c r="J66" s="256"/>
      <c r="K66" s="256"/>
      <c r="L66" s="256"/>
      <c r="M66" s="256"/>
      <c r="N66" s="256"/>
      <c r="O66" s="256"/>
      <c r="P66" s="256"/>
      <c r="Q66" s="256"/>
    </row>
    <row r="67" spans="1:17" s="161" customFormat="1" ht="20.25" customHeight="1">
      <c r="A67" s="164" t="s">
        <v>465</v>
      </c>
      <c r="B67" s="141"/>
      <c r="C67" s="141"/>
      <c r="D67" s="141"/>
      <c r="E67" s="141"/>
      <c r="F67" s="141"/>
      <c r="G67" s="141"/>
      <c r="H67" s="256"/>
      <c r="I67" s="256"/>
      <c r="J67" s="256"/>
      <c r="K67" s="256"/>
      <c r="L67" s="256"/>
      <c r="M67" s="256"/>
      <c r="N67" s="256"/>
      <c r="O67" s="256"/>
      <c r="P67" s="256"/>
      <c r="Q67" s="256"/>
    </row>
    <row r="68" spans="1:17" s="161" customFormat="1" ht="49.5" customHeight="1">
      <c r="A68" s="768" t="s">
        <v>466</v>
      </c>
      <c r="B68" s="768"/>
      <c r="C68" s="768"/>
      <c r="D68" s="768"/>
      <c r="E68" s="768"/>
      <c r="F68" s="768"/>
      <c r="G68" s="768"/>
      <c r="H68" s="256"/>
      <c r="I68" s="256"/>
      <c r="J68" s="256"/>
      <c r="K68" s="256"/>
      <c r="L68" s="256"/>
      <c r="M68" s="256"/>
      <c r="N68" s="256"/>
      <c r="O68" s="256"/>
      <c r="P68" s="256"/>
      <c r="Q68" s="256"/>
    </row>
    <row r="69" spans="1:17" s="161" customFormat="1">
      <c r="A69" s="142" t="s">
        <v>467</v>
      </c>
      <c r="B69" s="141"/>
      <c r="C69" s="141"/>
      <c r="D69" s="141"/>
      <c r="E69" s="141"/>
      <c r="F69" s="141"/>
      <c r="G69" s="141"/>
      <c r="H69" s="256"/>
      <c r="I69" s="256"/>
      <c r="J69" s="256"/>
      <c r="K69" s="256"/>
      <c r="L69" s="256"/>
      <c r="M69" s="256"/>
      <c r="N69" s="256"/>
      <c r="O69" s="256"/>
      <c r="P69" s="256"/>
      <c r="Q69" s="256"/>
    </row>
    <row r="70" spans="1:17" s="161" customFormat="1">
      <c r="A70" s="141" t="s">
        <v>807</v>
      </c>
      <c r="B70" s="141"/>
      <c r="C70" s="141"/>
      <c r="D70" s="141"/>
      <c r="E70" s="141"/>
      <c r="F70" s="141"/>
      <c r="G70" s="141"/>
      <c r="H70" s="256"/>
      <c r="I70" s="256"/>
      <c r="J70" s="256"/>
      <c r="K70" s="256"/>
      <c r="L70" s="256"/>
      <c r="M70" s="256"/>
      <c r="N70" s="256"/>
      <c r="O70" s="256"/>
      <c r="P70" s="256"/>
      <c r="Q70" s="256"/>
    </row>
    <row r="71" spans="1:17" s="161" customFormat="1">
      <c r="A71" s="141"/>
      <c r="B71" s="141"/>
      <c r="C71" s="141"/>
      <c r="D71" s="141"/>
      <c r="E71" s="141"/>
      <c r="F71" s="141"/>
      <c r="G71" s="141"/>
      <c r="H71" s="256"/>
      <c r="I71" s="256"/>
      <c r="J71" s="256"/>
      <c r="K71" s="256"/>
      <c r="L71" s="256"/>
      <c r="M71" s="256"/>
      <c r="N71" s="256"/>
      <c r="O71" s="256"/>
      <c r="P71" s="256"/>
      <c r="Q71" s="256"/>
    </row>
    <row r="72" spans="1:17" s="161" customFormat="1">
      <c r="A72" s="142" t="s">
        <v>468</v>
      </c>
      <c r="B72" s="141"/>
      <c r="C72" s="141"/>
      <c r="D72" s="141"/>
      <c r="E72" s="141"/>
      <c r="F72" s="141"/>
      <c r="G72" s="141"/>
      <c r="H72" s="256"/>
      <c r="I72" s="256"/>
      <c r="J72" s="256"/>
      <c r="K72" s="256"/>
      <c r="L72" s="256"/>
      <c r="M72" s="256"/>
      <c r="N72" s="256"/>
      <c r="O72" s="256"/>
      <c r="P72" s="256"/>
      <c r="Q72" s="256"/>
    </row>
    <row r="73" spans="1:17" s="161" customFormat="1">
      <c r="A73" s="141"/>
      <c r="B73" s="141"/>
      <c r="C73" s="141"/>
      <c r="D73" s="141"/>
      <c r="E73" s="141"/>
      <c r="F73" s="692"/>
      <c r="G73" s="592" t="s">
        <v>495</v>
      </c>
      <c r="H73" s="256"/>
      <c r="I73" s="256"/>
      <c r="J73" s="256"/>
      <c r="K73" s="256"/>
      <c r="L73" s="256"/>
      <c r="M73" s="256"/>
      <c r="N73" s="256"/>
      <c r="O73" s="256"/>
      <c r="P73" s="256"/>
      <c r="Q73" s="256"/>
    </row>
    <row r="74" spans="1:17" s="161" customFormat="1" ht="29.25" customHeight="1">
      <c r="A74" s="142" t="s">
        <v>469</v>
      </c>
      <c r="B74" s="141"/>
      <c r="C74" s="141"/>
      <c r="D74" s="141"/>
      <c r="E74" s="252"/>
      <c r="F74" s="693" t="s">
        <v>405</v>
      </c>
      <c r="G74" s="693" t="s">
        <v>847</v>
      </c>
      <c r="H74" s="256"/>
      <c r="I74" s="256"/>
      <c r="J74" s="256"/>
      <c r="K74" s="256"/>
      <c r="L74" s="256"/>
      <c r="M74" s="256"/>
      <c r="N74" s="256"/>
      <c r="O74" s="256"/>
      <c r="P74" s="256"/>
      <c r="Q74" s="256"/>
    </row>
    <row r="75" spans="1:17" s="161" customFormat="1" ht="18.75" customHeight="1">
      <c r="A75" s="383" t="s">
        <v>470</v>
      </c>
      <c r="B75" s="141"/>
      <c r="C75" s="141"/>
      <c r="D75" s="141"/>
      <c r="E75" s="141"/>
      <c r="F75" s="694">
        <v>14042857720</v>
      </c>
      <c r="G75" s="694">
        <v>11944444177</v>
      </c>
      <c r="H75" s="256"/>
      <c r="I75" s="256"/>
      <c r="J75" s="256"/>
      <c r="K75" s="256"/>
      <c r="L75" s="256"/>
      <c r="M75" s="256"/>
      <c r="N75" s="256"/>
      <c r="O75" s="256"/>
      <c r="P75" s="256"/>
      <c r="Q75" s="256"/>
    </row>
    <row r="76" spans="1:17" s="161" customFormat="1" ht="18.75" customHeight="1">
      <c r="A76" s="383" t="s">
        <v>471</v>
      </c>
      <c r="B76" s="141"/>
      <c r="C76" s="141"/>
      <c r="D76" s="141"/>
      <c r="E76" s="141"/>
      <c r="F76" s="694">
        <v>1099858075</v>
      </c>
      <c r="G76" s="694">
        <v>1247276501</v>
      </c>
      <c r="H76" s="256"/>
      <c r="I76" s="256"/>
      <c r="J76" s="256"/>
      <c r="K76" s="256"/>
      <c r="L76" s="256"/>
      <c r="M76" s="256"/>
      <c r="N76" s="256"/>
      <c r="O76" s="256"/>
      <c r="P76" s="256"/>
      <c r="Q76" s="256"/>
    </row>
    <row r="77" spans="1:17" s="161" customFormat="1" ht="18.75" customHeight="1">
      <c r="A77" s="383" t="s">
        <v>472</v>
      </c>
      <c r="B77" s="141"/>
      <c r="C77" s="141"/>
      <c r="D77" s="141"/>
      <c r="E77" s="141"/>
      <c r="F77" s="692"/>
      <c r="G77" s="692"/>
      <c r="H77" s="256"/>
      <c r="I77" s="256"/>
      <c r="J77" s="256"/>
      <c r="K77" s="256"/>
      <c r="L77" s="256"/>
      <c r="M77" s="256"/>
      <c r="N77" s="256"/>
      <c r="O77" s="256"/>
      <c r="P77" s="256"/>
      <c r="Q77" s="256"/>
    </row>
    <row r="78" spans="1:17" s="161" customFormat="1" ht="16.5">
      <c r="A78" s="141"/>
      <c r="B78" s="141"/>
      <c r="C78" s="141"/>
      <c r="D78" s="141"/>
      <c r="E78" s="373" t="s">
        <v>808</v>
      </c>
      <c r="F78" s="695">
        <v>15142715795</v>
      </c>
      <c r="G78" s="695">
        <v>13191720678</v>
      </c>
      <c r="H78" s="256"/>
      <c r="I78" s="256"/>
      <c r="J78" s="256"/>
      <c r="K78" s="256"/>
      <c r="L78" s="256"/>
      <c r="M78" s="256"/>
      <c r="N78" s="256"/>
      <c r="O78" s="256"/>
      <c r="P78" s="256"/>
      <c r="Q78" s="256"/>
    </row>
    <row r="79" spans="1:17" s="161" customFormat="1" ht="12" customHeight="1">
      <c r="A79" s="141"/>
      <c r="B79" s="141"/>
      <c r="C79" s="141"/>
      <c r="D79" s="141"/>
      <c r="E79" s="373"/>
      <c r="F79" s="696"/>
      <c r="G79" s="696"/>
      <c r="H79" s="256"/>
      <c r="I79" s="256"/>
      <c r="J79" s="256"/>
      <c r="K79" s="256"/>
      <c r="L79" s="256"/>
      <c r="M79" s="256"/>
      <c r="N79" s="256"/>
      <c r="O79" s="256"/>
      <c r="P79" s="256"/>
      <c r="Q79" s="256"/>
    </row>
    <row r="80" spans="1:17" s="161" customFormat="1" ht="29.25" customHeight="1">
      <c r="A80" s="142" t="s">
        <v>473</v>
      </c>
      <c r="B80" s="141"/>
      <c r="C80" s="141"/>
      <c r="D80" s="141"/>
      <c r="E80" s="213"/>
      <c r="F80" s="693" t="s">
        <v>405</v>
      </c>
      <c r="G80" s="693" t="s">
        <v>847</v>
      </c>
      <c r="H80" s="256"/>
      <c r="I80" s="256"/>
      <c r="J80" s="256"/>
      <c r="K80" s="256"/>
      <c r="L80" s="256"/>
      <c r="M80" s="256"/>
      <c r="N80" s="256"/>
      <c r="O80" s="256"/>
      <c r="P80" s="256"/>
      <c r="Q80" s="256"/>
    </row>
    <row r="81" spans="1:17" s="161" customFormat="1">
      <c r="A81" s="141" t="s">
        <v>631</v>
      </c>
      <c r="B81" s="141"/>
      <c r="C81" s="141"/>
      <c r="D81" s="141"/>
      <c r="E81" s="213"/>
      <c r="F81" s="473"/>
      <c r="G81" s="473"/>
      <c r="H81" s="256"/>
      <c r="I81" s="256"/>
      <c r="J81" s="256"/>
      <c r="K81" s="256"/>
      <c r="L81" s="256"/>
      <c r="M81" s="256"/>
      <c r="N81" s="256"/>
      <c r="O81" s="256"/>
      <c r="P81" s="256"/>
      <c r="Q81" s="256"/>
    </row>
    <row r="82" spans="1:17" s="161" customFormat="1" ht="18.75" customHeight="1">
      <c r="A82" s="141" t="s">
        <v>632</v>
      </c>
      <c r="B82" s="141"/>
      <c r="C82" s="141"/>
      <c r="D82" s="141"/>
      <c r="E82" s="213"/>
      <c r="F82" s="473"/>
      <c r="G82" s="473"/>
      <c r="H82" s="256"/>
      <c r="I82" s="256"/>
      <c r="J82" s="256"/>
      <c r="K82" s="256"/>
      <c r="L82" s="256"/>
      <c r="M82" s="256"/>
      <c r="N82" s="256"/>
      <c r="O82" s="256"/>
      <c r="P82" s="256"/>
      <c r="Q82" s="256"/>
    </row>
    <row r="83" spans="1:17" s="161" customFormat="1" ht="18.75" customHeight="1">
      <c r="A83" s="141" t="s">
        <v>633</v>
      </c>
      <c r="B83" s="141"/>
      <c r="C83" s="141"/>
      <c r="D83" s="141"/>
      <c r="E83" s="213"/>
      <c r="F83" s="473"/>
      <c r="G83" s="473"/>
      <c r="H83" s="256"/>
      <c r="I83" s="256"/>
      <c r="J83" s="256"/>
      <c r="K83" s="256"/>
      <c r="L83" s="256"/>
      <c r="M83" s="256"/>
      <c r="N83" s="256"/>
      <c r="O83" s="256"/>
      <c r="P83" s="256"/>
      <c r="Q83" s="256"/>
    </row>
    <row r="84" spans="1:17" s="161" customFormat="1" ht="18.75" customHeight="1">
      <c r="A84" s="141" t="s">
        <v>634</v>
      </c>
      <c r="B84" s="141"/>
      <c r="C84" s="141"/>
      <c r="D84" s="141"/>
      <c r="E84" s="213"/>
      <c r="F84" s="473">
        <v>2636029281</v>
      </c>
      <c r="G84" s="473">
        <v>178609750</v>
      </c>
      <c r="H84" s="256"/>
      <c r="I84" s="256"/>
      <c r="J84" s="256"/>
      <c r="K84" s="256"/>
      <c r="L84" s="256"/>
      <c r="M84" s="256"/>
      <c r="N84" s="256"/>
      <c r="O84" s="256"/>
      <c r="P84" s="256"/>
      <c r="Q84" s="256"/>
    </row>
    <row r="85" spans="1:17" s="161" customFormat="1" ht="18.75" customHeight="1">
      <c r="A85" s="141" t="s">
        <v>635</v>
      </c>
      <c r="B85" s="141"/>
      <c r="C85" s="141"/>
      <c r="D85" s="141"/>
      <c r="E85" s="213"/>
      <c r="F85" s="473">
        <v>30000000</v>
      </c>
      <c r="G85" s="473">
        <v>30000000</v>
      </c>
      <c r="H85" s="256"/>
      <c r="I85" s="256"/>
      <c r="J85" s="256"/>
      <c r="K85" s="256"/>
      <c r="L85" s="256"/>
      <c r="M85" s="256"/>
      <c r="N85" s="256"/>
      <c r="O85" s="256"/>
      <c r="P85" s="256"/>
      <c r="Q85" s="256"/>
    </row>
    <row r="86" spans="1:17" s="161" customFormat="1" ht="18.75" customHeight="1">
      <c r="A86" s="141" t="s">
        <v>503</v>
      </c>
      <c r="B86" s="141"/>
      <c r="C86" s="141"/>
      <c r="D86" s="141"/>
      <c r="E86" s="213"/>
      <c r="F86" s="473">
        <v>0</v>
      </c>
      <c r="G86" s="473"/>
      <c r="H86" s="256"/>
      <c r="I86" s="256"/>
      <c r="J86" s="256"/>
      <c r="K86" s="256"/>
      <c r="L86" s="256"/>
      <c r="M86" s="256"/>
      <c r="N86" s="256"/>
      <c r="O86" s="256"/>
      <c r="P86" s="256"/>
      <c r="Q86" s="256"/>
    </row>
    <row r="87" spans="1:17" s="161" customFormat="1" ht="16.5">
      <c r="A87" s="141"/>
      <c r="B87" s="141"/>
      <c r="C87" s="141"/>
      <c r="D87" s="141"/>
      <c r="E87" s="373" t="s">
        <v>808</v>
      </c>
      <c r="F87" s="695">
        <v>2666029281</v>
      </c>
      <c r="G87" s="695">
        <v>208609750</v>
      </c>
      <c r="H87" s="256"/>
      <c r="I87" s="256"/>
      <c r="J87" s="256"/>
      <c r="K87" s="256"/>
      <c r="L87" s="256"/>
      <c r="M87" s="256"/>
      <c r="N87" s="256"/>
      <c r="O87" s="256"/>
      <c r="P87" s="256"/>
      <c r="Q87" s="256"/>
    </row>
    <row r="88" spans="1:17" s="161" customFormat="1">
      <c r="A88" s="142"/>
      <c r="B88" s="141"/>
      <c r="C88" s="141"/>
      <c r="D88" s="141"/>
      <c r="E88" s="142"/>
      <c r="F88" s="696"/>
      <c r="G88" s="696"/>
      <c r="H88" s="256"/>
      <c r="I88" s="256"/>
      <c r="J88" s="256"/>
      <c r="K88" s="256"/>
      <c r="L88" s="256"/>
      <c r="M88" s="256"/>
      <c r="N88" s="256"/>
      <c r="O88" s="256"/>
      <c r="P88" s="256"/>
      <c r="Q88" s="256"/>
    </row>
    <row r="89" spans="1:17" s="161" customFormat="1" ht="29.25" customHeight="1">
      <c r="A89" s="142" t="s">
        <v>474</v>
      </c>
      <c r="B89" s="141"/>
      <c r="C89" s="141"/>
      <c r="D89" s="141"/>
      <c r="E89" s="141"/>
      <c r="F89" s="693" t="s">
        <v>405</v>
      </c>
      <c r="G89" s="693" t="s">
        <v>847</v>
      </c>
      <c r="H89" s="256"/>
      <c r="I89" s="256"/>
      <c r="J89" s="256"/>
      <c r="K89" s="256"/>
      <c r="L89" s="256"/>
      <c r="M89" s="256"/>
      <c r="N89" s="256"/>
      <c r="O89" s="256"/>
      <c r="P89" s="256"/>
      <c r="Q89" s="256"/>
    </row>
    <row r="90" spans="1:17" s="161" customFormat="1" ht="17.25" customHeight="1">
      <c r="A90" s="385" t="s">
        <v>819</v>
      </c>
      <c r="B90" s="141"/>
      <c r="C90" s="141"/>
      <c r="D90" s="141"/>
      <c r="E90" s="141"/>
      <c r="F90" s="473">
        <v>19753756588.508305</v>
      </c>
      <c r="G90" s="473">
        <v>17571055426.919128</v>
      </c>
      <c r="H90" s="256"/>
      <c r="I90" s="256"/>
      <c r="J90" s="256"/>
      <c r="K90" s="256"/>
      <c r="L90" s="256"/>
      <c r="M90" s="256"/>
      <c r="N90" s="256"/>
      <c r="O90" s="256"/>
      <c r="P90" s="256"/>
      <c r="Q90" s="256"/>
    </row>
    <row r="91" spans="1:17" s="161" customFormat="1" ht="17.25" customHeight="1">
      <c r="A91" s="385" t="s">
        <v>820</v>
      </c>
      <c r="B91" s="141"/>
      <c r="C91" s="141"/>
      <c r="D91" s="141"/>
      <c r="E91" s="141"/>
      <c r="F91" s="473">
        <v>24461261.345114876</v>
      </c>
      <c r="G91" s="473">
        <v>29082771.515897803</v>
      </c>
      <c r="H91" s="256"/>
      <c r="I91" s="256"/>
      <c r="J91" s="256"/>
      <c r="K91" s="256"/>
      <c r="L91" s="256"/>
      <c r="M91" s="256"/>
      <c r="N91" s="256"/>
      <c r="O91" s="256"/>
      <c r="P91" s="256"/>
      <c r="Q91" s="256"/>
    </row>
    <row r="92" spans="1:17" s="161" customFormat="1" ht="17.25" customHeight="1">
      <c r="A92" s="385" t="s">
        <v>822</v>
      </c>
      <c r="B92" s="141"/>
      <c r="C92" s="141"/>
      <c r="D92" s="141"/>
      <c r="E92" s="141"/>
      <c r="F92" s="473">
        <v>944963379.96762943</v>
      </c>
      <c r="G92" s="473">
        <v>2937918774.9103756</v>
      </c>
      <c r="H92" s="256"/>
      <c r="I92" s="256"/>
      <c r="J92" s="256"/>
      <c r="K92" s="256"/>
      <c r="L92" s="256"/>
      <c r="M92" s="256"/>
      <c r="N92" s="256"/>
      <c r="O92" s="256"/>
      <c r="P92" s="256"/>
      <c r="Q92" s="256"/>
    </row>
    <row r="93" spans="1:17" s="161" customFormat="1" ht="17.25" customHeight="1">
      <c r="A93" s="385" t="s">
        <v>823</v>
      </c>
      <c r="B93" s="141"/>
      <c r="C93" s="141"/>
      <c r="D93" s="141"/>
      <c r="E93" s="141"/>
      <c r="F93" s="473">
        <v>38046383402.829208</v>
      </c>
      <c r="G93" s="473">
        <v>32662806861.443684</v>
      </c>
      <c r="H93" s="256"/>
      <c r="I93" s="256"/>
      <c r="J93" s="256"/>
      <c r="K93" s="256"/>
      <c r="L93" s="256"/>
      <c r="M93" s="256"/>
      <c r="N93" s="256"/>
      <c r="O93" s="256"/>
      <c r="P93" s="256"/>
      <c r="Q93" s="256"/>
    </row>
    <row r="94" spans="1:17" s="161" customFormat="1" ht="17.25" customHeight="1">
      <c r="A94" s="385" t="s">
        <v>824</v>
      </c>
      <c r="B94" s="141"/>
      <c r="C94" s="141"/>
      <c r="D94" s="141"/>
      <c r="E94" s="141"/>
      <c r="F94" s="473">
        <v>60901410791.60508</v>
      </c>
      <c r="G94" s="473">
        <v>64043409709.580505</v>
      </c>
      <c r="H94" s="256"/>
      <c r="I94" s="256"/>
      <c r="J94" s="256"/>
      <c r="K94" s="256"/>
      <c r="L94" s="256"/>
      <c r="M94" s="256"/>
      <c r="N94" s="256"/>
      <c r="O94" s="256"/>
      <c r="P94" s="256"/>
      <c r="Q94" s="256"/>
    </row>
    <row r="95" spans="1:17" s="161" customFormat="1" ht="24" customHeight="1">
      <c r="A95" s="385"/>
      <c r="B95" s="141"/>
      <c r="C95" s="141"/>
      <c r="D95" s="141"/>
      <c r="E95" s="373" t="s">
        <v>808</v>
      </c>
      <c r="F95" s="695">
        <v>119670975424.25534</v>
      </c>
      <c r="G95" s="695">
        <v>117244273544.3696</v>
      </c>
      <c r="H95" s="256"/>
      <c r="I95" s="256"/>
      <c r="J95" s="256"/>
      <c r="K95" s="256"/>
      <c r="L95" s="256"/>
      <c r="M95" s="256"/>
      <c r="N95" s="256"/>
      <c r="O95" s="256"/>
      <c r="P95" s="256"/>
      <c r="Q95" s="256"/>
    </row>
    <row r="96" spans="1:17" s="161" customFormat="1" ht="28.5" customHeight="1">
      <c r="A96" s="142" t="s">
        <v>825</v>
      </c>
      <c r="B96" s="141"/>
      <c r="C96" s="141"/>
      <c r="D96" s="141"/>
      <c r="E96" s="365"/>
      <c r="F96" s="693" t="s">
        <v>405</v>
      </c>
      <c r="G96" s="693" t="s">
        <v>847</v>
      </c>
      <c r="H96" s="256"/>
      <c r="I96" s="256"/>
      <c r="J96" s="256"/>
      <c r="K96" s="256"/>
      <c r="L96" s="256"/>
      <c r="M96" s="256"/>
      <c r="N96" s="256"/>
      <c r="O96" s="256"/>
      <c r="P96" s="256"/>
      <c r="Q96" s="256"/>
    </row>
    <row r="97" spans="1:17" s="161" customFormat="1" ht="16.5" customHeight="1">
      <c r="A97" s="371" t="s">
        <v>636</v>
      </c>
      <c r="B97" s="141"/>
      <c r="C97" s="141"/>
      <c r="D97" s="141"/>
      <c r="E97" s="365"/>
      <c r="F97" s="372">
        <v>67552764</v>
      </c>
      <c r="G97" s="372">
        <v>9000000</v>
      </c>
      <c r="H97" s="256"/>
      <c r="I97" s="256"/>
      <c r="J97" s="256"/>
      <c r="K97" s="256"/>
      <c r="L97" s="256"/>
      <c r="M97" s="256"/>
      <c r="N97" s="256"/>
      <c r="O97" s="256"/>
      <c r="P97" s="256"/>
      <c r="Q97" s="256"/>
    </row>
    <row r="98" spans="1:17" s="161" customFormat="1" ht="16.5" customHeight="1">
      <c r="A98" s="371" t="s">
        <v>504</v>
      </c>
      <c r="B98" s="141"/>
      <c r="C98" s="141"/>
      <c r="D98" s="141"/>
      <c r="E98" s="365"/>
      <c r="F98" s="372">
        <v>121811570</v>
      </c>
      <c r="G98" s="372">
        <v>68900000</v>
      </c>
      <c r="H98" s="256"/>
      <c r="I98" s="256"/>
      <c r="J98" s="256"/>
      <c r="K98" s="256"/>
      <c r="L98" s="256"/>
      <c r="M98" s="256"/>
      <c r="N98" s="256"/>
      <c r="O98" s="256"/>
      <c r="P98" s="256"/>
      <c r="Q98" s="256"/>
    </row>
    <row r="99" spans="1:17" s="161" customFormat="1" ht="16.5" customHeight="1">
      <c r="A99" s="371" t="s">
        <v>641</v>
      </c>
      <c r="B99" s="141"/>
      <c r="C99" s="141"/>
      <c r="D99" s="141"/>
      <c r="E99" s="365"/>
      <c r="F99" s="372">
        <v>8518221</v>
      </c>
      <c r="G99" s="372">
        <v>11719420</v>
      </c>
      <c r="H99" s="256"/>
      <c r="I99" s="256"/>
      <c r="J99" s="256"/>
      <c r="K99" s="256"/>
      <c r="L99" s="256"/>
      <c r="M99" s="256"/>
      <c r="N99" s="256"/>
      <c r="O99" s="256"/>
      <c r="P99" s="256"/>
      <c r="Q99" s="256"/>
    </row>
    <row r="100" spans="1:17" s="161" customFormat="1" ht="16.5" customHeight="1">
      <c r="A100" s="371" t="s">
        <v>643</v>
      </c>
      <c r="B100" s="141"/>
      <c r="C100" s="141"/>
      <c r="D100" s="141"/>
      <c r="E100" s="365"/>
      <c r="F100" s="372">
        <v>0</v>
      </c>
      <c r="G100" s="372">
        <v>0</v>
      </c>
      <c r="H100" s="256"/>
      <c r="I100" s="256"/>
      <c r="J100" s="256"/>
      <c r="K100" s="256"/>
      <c r="L100" s="256"/>
      <c r="M100" s="256"/>
      <c r="N100" s="256"/>
      <c r="O100" s="256"/>
      <c r="P100" s="256"/>
      <c r="Q100" s="256"/>
    </row>
    <row r="101" spans="1:17" s="161" customFormat="1" ht="16.5" customHeight="1">
      <c r="A101" s="371"/>
      <c r="B101" s="141"/>
      <c r="C101" s="141"/>
      <c r="D101" s="141"/>
      <c r="E101" s="365"/>
      <c r="F101" s="372"/>
      <c r="G101" s="372"/>
      <c r="H101" s="256"/>
      <c r="I101" s="256"/>
      <c r="J101" s="256"/>
      <c r="K101" s="256"/>
      <c r="L101" s="256"/>
      <c r="M101" s="256"/>
      <c r="N101" s="256"/>
      <c r="O101" s="256"/>
      <c r="P101" s="256"/>
      <c r="Q101" s="256"/>
    </row>
    <row r="102" spans="1:17" s="161" customFormat="1" ht="19.5" customHeight="1">
      <c r="A102" s="141"/>
      <c r="B102" s="141"/>
      <c r="C102" s="141"/>
      <c r="D102" s="141"/>
      <c r="E102" s="365"/>
      <c r="F102" s="695">
        <v>197882555</v>
      </c>
      <c r="G102" s="695">
        <v>89619420</v>
      </c>
      <c r="H102" s="256"/>
      <c r="I102" s="256"/>
      <c r="J102" s="256"/>
      <c r="K102" s="256"/>
      <c r="L102" s="256"/>
      <c r="M102" s="256"/>
      <c r="N102" s="256"/>
      <c r="O102" s="256"/>
      <c r="P102" s="256"/>
      <c r="Q102" s="256"/>
    </row>
    <row r="103" spans="1:17" s="161" customFormat="1" ht="14.25" customHeight="1">
      <c r="A103" s="141"/>
      <c r="B103" s="141"/>
      <c r="C103" s="141"/>
      <c r="D103" s="141"/>
      <c r="E103" s="365"/>
      <c r="F103" s="695"/>
      <c r="G103" s="695"/>
      <c r="H103" s="256"/>
      <c r="I103" s="256"/>
      <c r="J103" s="256"/>
      <c r="K103" s="256"/>
      <c r="L103" s="256"/>
      <c r="M103" s="256"/>
      <c r="N103" s="256"/>
      <c r="O103" s="256"/>
      <c r="P103" s="256"/>
      <c r="Q103" s="256"/>
    </row>
    <row r="104" spans="1:17" s="161" customFormat="1" ht="29.25" customHeight="1">
      <c r="A104" s="142" t="s">
        <v>826</v>
      </c>
      <c r="B104" s="142"/>
      <c r="C104" s="142"/>
      <c r="D104" s="141"/>
      <c r="E104" s="141"/>
      <c r="F104" s="693" t="s">
        <v>405</v>
      </c>
      <c r="G104" s="693" t="s">
        <v>847</v>
      </c>
      <c r="H104" s="256"/>
      <c r="I104" s="256"/>
      <c r="J104" s="256"/>
      <c r="K104" s="256"/>
      <c r="L104" s="256"/>
      <c r="M104" s="256"/>
      <c r="N104" s="256"/>
      <c r="O104" s="256"/>
      <c r="P104" s="256"/>
      <c r="Q104" s="256"/>
    </row>
    <row r="105" spans="1:17" s="161" customFormat="1" ht="20.25" customHeight="1">
      <c r="A105" s="141" t="s">
        <v>827</v>
      </c>
      <c r="B105" s="141"/>
      <c r="C105" s="141"/>
      <c r="D105" s="141"/>
      <c r="E105" s="141"/>
      <c r="F105" s="694">
        <v>238740000</v>
      </c>
      <c r="G105" s="694">
        <v>0</v>
      </c>
      <c r="H105" s="256"/>
      <c r="I105" s="256"/>
      <c r="J105" s="256"/>
      <c r="K105" s="256"/>
      <c r="L105" s="256"/>
      <c r="M105" s="256"/>
      <c r="N105" s="256"/>
      <c r="O105" s="256"/>
      <c r="P105" s="256"/>
      <c r="Q105" s="256"/>
    </row>
    <row r="106" spans="1:17" s="161" customFormat="1" ht="20.25" customHeight="1">
      <c r="A106" s="141" t="s">
        <v>828</v>
      </c>
      <c r="B106" s="141"/>
      <c r="C106" s="141"/>
      <c r="D106" s="141"/>
      <c r="E106" s="141"/>
      <c r="F106" s="694">
        <v>45220122</v>
      </c>
      <c r="G106" s="694">
        <v>42202712</v>
      </c>
      <c r="H106" s="256"/>
      <c r="I106" s="256"/>
      <c r="J106" s="256"/>
      <c r="K106" s="256"/>
      <c r="L106" s="256"/>
      <c r="M106" s="256"/>
      <c r="N106" s="256"/>
      <c r="O106" s="256"/>
      <c r="P106" s="256"/>
      <c r="Q106" s="256"/>
    </row>
    <row r="107" spans="1:17" s="161" customFormat="1" ht="20.25" customHeight="1">
      <c r="A107" s="141" t="s">
        <v>829</v>
      </c>
      <c r="B107" s="141"/>
      <c r="C107" s="141"/>
      <c r="D107" s="141"/>
      <c r="E107" s="141"/>
      <c r="F107" s="694">
        <v>91531159</v>
      </c>
      <c r="G107" s="694">
        <v>27750183.416666664</v>
      </c>
      <c r="H107" s="256"/>
      <c r="I107" s="256"/>
      <c r="J107" s="256"/>
      <c r="K107" s="256"/>
      <c r="L107" s="256"/>
      <c r="M107" s="256"/>
      <c r="N107" s="256"/>
      <c r="O107" s="256"/>
      <c r="P107" s="256"/>
      <c r="Q107" s="256"/>
    </row>
    <row r="108" spans="1:17" s="161" customFormat="1" ht="20.25" customHeight="1">
      <c r="A108" s="141" t="s">
        <v>830</v>
      </c>
      <c r="B108" s="141"/>
      <c r="C108" s="141"/>
      <c r="D108" s="141"/>
      <c r="E108" s="141"/>
      <c r="F108" s="694">
        <v>76658807</v>
      </c>
      <c r="G108" s="694">
        <v>27402553</v>
      </c>
      <c r="H108" s="256"/>
      <c r="I108" s="256"/>
      <c r="J108" s="256"/>
      <c r="K108" s="256"/>
      <c r="L108" s="256"/>
      <c r="M108" s="256"/>
      <c r="N108" s="256"/>
      <c r="O108" s="256"/>
      <c r="P108" s="256"/>
      <c r="Q108" s="256"/>
    </row>
    <row r="109" spans="1:17" s="161" customFormat="1" ht="20.25" customHeight="1">
      <c r="A109" s="141" t="s">
        <v>831</v>
      </c>
      <c r="B109" s="141"/>
      <c r="C109" s="141"/>
      <c r="D109" s="141"/>
      <c r="E109" s="141"/>
      <c r="F109" s="694">
        <v>10500000</v>
      </c>
      <c r="G109" s="694">
        <v>0</v>
      </c>
      <c r="H109" s="256"/>
      <c r="I109" s="256"/>
      <c r="J109" s="256"/>
      <c r="K109" s="256"/>
      <c r="L109" s="256"/>
      <c r="M109" s="256"/>
      <c r="N109" s="256"/>
      <c r="O109" s="256"/>
      <c r="P109" s="256"/>
      <c r="Q109" s="256"/>
    </row>
    <row r="110" spans="1:17" s="161" customFormat="1" ht="20.25" customHeight="1">
      <c r="A110" s="141" t="s">
        <v>832</v>
      </c>
      <c r="B110" s="141"/>
      <c r="C110" s="141"/>
      <c r="D110" s="141"/>
      <c r="E110" s="141"/>
      <c r="F110" s="694">
        <v>29893651</v>
      </c>
      <c r="G110" s="694">
        <v>23372980</v>
      </c>
      <c r="H110" s="256"/>
      <c r="I110" s="256"/>
      <c r="J110" s="256"/>
      <c r="K110" s="256"/>
      <c r="L110" s="256"/>
      <c r="M110" s="256"/>
      <c r="N110" s="256"/>
      <c r="O110" s="256"/>
      <c r="P110" s="256"/>
      <c r="Q110" s="256"/>
    </row>
    <row r="111" spans="1:17" s="161" customFormat="1" ht="16.5">
      <c r="A111" s="142"/>
      <c r="B111" s="141"/>
      <c r="C111" s="141"/>
      <c r="D111" s="141"/>
      <c r="E111" s="373" t="s">
        <v>808</v>
      </c>
      <c r="F111" s="695">
        <v>492543739</v>
      </c>
      <c r="G111" s="695">
        <v>120728428.41666666</v>
      </c>
      <c r="H111" s="256"/>
      <c r="I111" s="256"/>
      <c r="J111" s="256"/>
      <c r="K111" s="256"/>
      <c r="L111" s="256"/>
      <c r="M111" s="256"/>
      <c r="N111" s="256"/>
      <c r="O111" s="256"/>
      <c r="P111" s="256"/>
      <c r="Q111" s="256"/>
    </row>
    <row r="112" spans="1:17" s="161" customFormat="1" ht="30" customHeight="1">
      <c r="A112" s="142" t="s">
        <v>833</v>
      </c>
      <c r="B112" s="141"/>
      <c r="C112" s="141"/>
      <c r="D112" s="141"/>
      <c r="E112" s="141"/>
      <c r="F112" s="693" t="s">
        <v>405</v>
      </c>
      <c r="G112" s="693" t="s">
        <v>847</v>
      </c>
      <c r="H112" s="256"/>
      <c r="I112" s="256"/>
      <c r="J112" s="256"/>
      <c r="K112" s="256"/>
      <c r="L112" s="256"/>
      <c r="M112" s="256"/>
      <c r="N112" s="256"/>
      <c r="O112" s="256"/>
      <c r="P112" s="256"/>
      <c r="Q112" s="256"/>
    </row>
    <row r="113" spans="1:17" s="161" customFormat="1" ht="18.75" customHeight="1">
      <c r="A113" s="383" t="s">
        <v>809</v>
      </c>
      <c r="B113" s="141"/>
      <c r="C113" s="141"/>
      <c r="D113" s="141"/>
      <c r="E113" s="141"/>
      <c r="F113" s="694">
        <v>741654400</v>
      </c>
      <c r="G113" s="694">
        <v>16824</v>
      </c>
      <c r="H113" s="256"/>
      <c r="I113" s="256"/>
      <c r="J113" s="256"/>
      <c r="K113" s="256"/>
      <c r="L113" s="256"/>
      <c r="M113" s="256"/>
      <c r="N113" s="256"/>
      <c r="O113" s="256"/>
      <c r="P113" s="256"/>
      <c r="Q113" s="256"/>
    </row>
    <row r="114" spans="1:17" s="161" customFormat="1" ht="18.75" customHeight="1">
      <c r="A114" s="383" t="s">
        <v>810</v>
      </c>
      <c r="B114" s="141"/>
      <c r="C114" s="141"/>
      <c r="D114" s="141"/>
      <c r="E114" s="141"/>
      <c r="F114" s="694">
        <v>0</v>
      </c>
      <c r="G114" s="694">
        <v>570598340</v>
      </c>
      <c r="H114" s="256"/>
      <c r="I114" s="256"/>
      <c r="J114" s="256"/>
      <c r="K114" s="256"/>
      <c r="L114" s="256"/>
      <c r="M114" s="256"/>
      <c r="N114" s="256"/>
      <c r="O114" s="256"/>
      <c r="P114" s="256"/>
      <c r="Q114" s="256"/>
    </row>
    <row r="115" spans="1:17" s="161" customFormat="1" ht="18.75" customHeight="1">
      <c r="A115" s="383" t="s">
        <v>811</v>
      </c>
      <c r="B115" s="141"/>
      <c r="C115" s="141"/>
      <c r="D115" s="141"/>
      <c r="E115" s="141"/>
      <c r="F115" s="694">
        <v>0</v>
      </c>
      <c r="G115" s="694">
        <v>0</v>
      </c>
      <c r="H115" s="256"/>
      <c r="I115" s="256"/>
      <c r="J115" s="256"/>
      <c r="K115" s="256"/>
      <c r="L115" s="256"/>
      <c r="M115" s="256"/>
      <c r="N115" s="256"/>
      <c r="O115" s="256"/>
      <c r="P115" s="256"/>
      <c r="Q115" s="256"/>
    </row>
    <row r="116" spans="1:17" s="161" customFormat="1" ht="18.75" customHeight="1">
      <c r="A116" s="383" t="s">
        <v>812</v>
      </c>
      <c r="B116" s="141"/>
      <c r="C116" s="141"/>
      <c r="D116" s="141"/>
      <c r="E116" s="141"/>
      <c r="F116" s="694">
        <v>0</v>
      </c>
      <c r="G116" s="694">
        <v>0</v>
      </c>
      <c r="H116" s="256"/>
      <c r="I116" s="256"/>
      <c r="J116" s="256"/>
      <c r="K116" s="256"/>
      <c r="L116" s="256"/>
      <c r="M116" s="256"/>
      <c r="N116" s="256"/>
      <c r="O116" s="256"/>
      <c r="P116" s="256"/>
      <c r="Q116" s="256"/>
    </row>
    <row r="117" spans="1:17" s="161" customFormat="1" ht="18.75" customHeight="1">
      <c r="A117" s="383" t="s">
        <v>813</v>
      </c>
      <c r="B117" s="141"/>
      <c r="C117" s="141"/>
      <c r="D117" s="141"/>
      <c r="E117" s="141"/>
      <c r="F117" s="694">
        <v>0</v>
      </c>
      <c r="G117" s="694">
        <v>0</v>
      </c>
      <c r="H117" s="256"/>
      <c r="I117" s="256"/>
      <c r="J117" s="256"/>
      <c r="K117" s="256"/>
      <c r="L117" s="256"/>
      <c r="M117" s="256"/>
      <c r="N117" s="256"/>
      <c r="O117" s="256"/>
      <c r="P117" s="256"/>
      <c r="Q117" s="256"/>
    </row>
    <row r="118" spans="1:17" s="161" customFormat="1" ht="18.75" customHeight="1">
      <c r="A118" s="383" t="s">
        <v>814</v>
      </c>
      <c r="B118" s="141"/>
      <c r="C118" s="141"/>
      <c r="D118" s="141"/>
      <c r="E118" s="141"/>
      <c r="F118" s="694">
        <v>0</v>
      </c>
      <c r="G118" s="694">
        <v>0</v>
      </c>
      <c r="H118" s="256"/>
      <c r="I118" s="256"/>
      <c r="J118" s="256"/>
      <c r="K118" s="256"/>
      <c r="L118" s="256"/>
      <c r="M118" s="256"/>
      <c r="N118" s="256"/>
      <c r="O118" s="256"/>
      <c r="P118" s="256"/>
      <c r="Q118" s="256"/>
    </row>
    <row r="119" spans="1:17" s="161" customFormat="1" ht="16.5">
      <c r="A119" s="141"/>
      <c r="B119" s="141"/>
      <c r="C119" s="141"/>
      <c r="D119" s="141"/>
      <c r="E119" s="373" t="s">
        <v>808</v>
      </c>
      <c r="F119" s="695">
        <v>741654400</v>
      </c>
      <c r="G119" s="695">
        <v>570615164</v>
      </c>
      <c r="H119" s="256"/>
      <c r="I119" s="256"/>
      <c r="J119" s="256"/>
      <c r="K119" s="256"/>
      <c r="L119" s="256"/>
      <c r="M119" s="256"/>
      <c r="N119" s="256"/>
      <c r="O119" s="256"/>
      <c r="P119" s="256"/>
      <c r="Q119" s="256"/>
    </row>
    <row r="120" spans="1:17" s="161" customFormat="1" ht="16.5">
      <c r="A120" s="141"/>
      <c r="B120" s="141"/>
      <c r="C120" s="141"/>
      <c r="D120" s="141"/>
      <c r="E120" s="373"/>
      <c r="F120" s="695"/>
      <c r="G120" s="695"/>
      <c r="H120" s="256"/>
      <c r="I120" s="256"/>
      <c r="J120" s="256"/>
      <c r="K120" s="256"/>
      <c r="L120" s="256"/>
      <c r="M120" s="256"/>
      <c r="N120" s="256"/>
      <c r="O120" s="256"/>
      <c r="P120" s="256"/>
      <c r="Q120" s="256"/>
    </row>
    <row r="121" spans="1:17" s="161" customFormat="1" ht="13.5" customHeight="1">
      <c r="A121" s="141"/>
      <c r="B121" s="141"/>
      <c r="C121" s="141"/>
      <c r="D121" s="141"/>
      <c r="E121" s="141"/>
      <c r="F121" s="695"/>
      <c r="G121" s="695"/>
      <c r="H121" s="256"/>
      <c r="I121" s="256"/>
      <c r="J121" s="256"/>
      <c r="K121" s="256"/>
      <c r="L121" s="256"/>
      <c r="M121" s="256"/>
      <c r="N121" s="256"/>
      <c r="O121" s="256"/>
      <c r="P121" s="256"/>
      <c r="Q121" s="256"/>
    </row>
    <row r="122" spans="1:17" s="161" customFormat="1">
      <c r="A122" s="141"/>
      <c r="B122" s="141"/>
      <c r="C122" s="141"/>
      <c r="D122" s="141"/>
      <c r="E122" s="141"/>
      <c r="F122" s="592"/>
      <c r="G122" s="692"/>
      <c r="H122" s="256"/>
      <c r="I122" s="256"/>
      <c r="J122" s="256"/>
      <c r="K122" s="256"/>
      <c r="L122" s="256"/>
      <c r="M122" s="256"/>
      <c r="N122" s="256"/>
      <c r="O122" s="256"/>
      <c r="P122" s="256"/>
      <c r="Q122" s="256"/>
    </row>
    <row r="123" spans="1:17" s="147" customFormat="1" ht="15">
      <c r="A123" s="373"/>
      <c r="B123" s="389"/>
      <c r="C123" s="766"/>
      <c r="D123" s="766"/>
      <c r="E123" s="389"/>
      <c r="F123" s="592"/>
      <c r="G123" s="592"/>
      <c r="H123" s="274"/>
      <c r="I123" s="274"/>
      <c r="J123" s="274"/>
      <c r="K123" s="274"/>
      <c r="L123" s="274"/>
      <c r="M123" s="274"/>
      <c r="N123" s="274"/>
      <c r="O123" s="274"/>
      <c r="P123" s="274"/>
      <c r="Q123" s="274"/>
    </row>
    <row r="124" spans="1:17" s="147" customFormat="1" ht="15">
      <c r="F124" s="435"/>
      <c r="G124" s="435"/>
      <c r="H124" s="274"/>
      <c r="I124" s="274"/>
      <c r="J124" s="274"/>
      <c r="K124" s="274"/>
      <c r="L124" s="274"/>
      <c r="M124" s="274"/>
      <c r="N124" s="274"/>
      <c r="O124" s="274"/>
      <c r="P124" s="274"/>
      <c r="Q124" s="274"/>
    </row>
    <row r="125" spans="1:17" s="147" customFormat="1" ht="15">
      <c r="F125" s="440"/>
      <c r="G125" s="435"/>
      <c r="H125" s="274"/>
      <c r="I125" s="274"/>
      <c r="J125" s="274"/>
      <c r="K125" s="274"/>
      <c r="L125" s="274"/>
      <c r="M125" s="274"/>
      <c r="N125" s="274"/>
      <c r="O125" s="274"/>
      <c r="P125" s="274"/>
      <c r="Q125" s="274"/>
    </row>
    <row r="126" spans="1:17" s="147" customFormat="1" ht="15">
      <c r="F126" s="697"/>
      <c r="G126" s="435"/>
      <c r="H126" s="274"/>
      <c r="I126" s="274"/>
      <c r="J126" s="274"/>
      <c r="K126" s="274"/>
      <c r="L126" s="274"/>
      <c r="M126" s="274"/>
      <c r="N126" s="274"/>
      <c r="O126" s="274"/>
      <c r="P126" s="274"/>
      <c r="Q126" s="274"/>
    </row>
    <row r="127" spans="1:17" s="147" customFormat="1" ht="15">
      <c r="F127" s="435"/>
      <c r="G127" s="435"/>
      <c r="H127" s="274"/>
      <c r="I127" s="274"/>
      <c r="J127" s="274"/>
      <c r="K127" s="274"/>
      <c r="L127" s="274"/>
      <c r="M127" s="274"/>
      <c r="N127" s="274"/>
      <c r="O127" s="274"/>
      <c r="P127" s="274"/>
      <c r="Q127" s="274"/>
    </row>
    <row r="128" spans="1:17" s="147" customFormat="1" ht="15">
      <c r="F128" s="435"/>
      <c r="G128" s="435"/>
      <c r="H128" s="274"/>
      <c r="I128" s="274"/>
      <c r="J128" s="274"/>
      <c r="K128" s="274"/>
      <c r="L128" s="274"/>
      <c r="M128" s="274"/>
      <c r="N128" s="274"/>
      <c r="O128" s="274"/>
      <c r="P128" s="274"/>
      <c r="Q128" s="274"/>
    </row>
    <row r="129" spans="1:17" s="147" customFormat="1" ht="15">
      <c r="A129" s="150"/>
      <c r="B129" s="323"/>
      <c r="C129" s="718"/>
      <c r="D129" s="718"/>
      <c r="E129" s="323"/>
      <c r="F129" s="770"/>
      <c r="G129" s="770"/>
      <c r="H129" s="274"/>
      <c r="I129" s="274"/>
      <c r="J129" s="274"/>
      <c r="K129" s="274"/>
      <c r="L129" s="274"/>
      <c r="M129" s="274"/>
      <c r="N129" s="274"/>
      <c r="O129" s="274"/>
      <c r="P129" s="274"/>
      <c r="Q129" s="274"/>
    </row>
    <row r="130" spans="1:17" s="161" customFormat="1">
      <c r="F130" s="698"/>
      <c r="G130" s="698"/>
      <c r="H130" s="256"/>
      <c r="I130" s="256"/>
      <c r="J130" s="256"/>
      <c r="K130" s="256"/>
      <c r="L130" s="256"/>
      <c r="M130" s="256"/>
      <c r="N130" s="256"/>
      <c r="O130" s="256"/>
      <c r="P130" s="256"/>
      <c r="Q130" s="256"/>
    </row>
    <row r="131" spans="1:17" s="161" customFormat="1">
      <c r="F131" s="698"/>
      <c r="G131" s="698"/>
      <c r="H131" s="256"/>
      <c r="I131" s="256"/>
      <c r="J131" s="256"/>
      <c r="K131" s="256"/>
      <c r="L131" s="256"/>
      <c r="M131" s="256"/>
      <c r="N131" s="256"/>
      <c r="O131" s="256"/>
      <c r="P131" s="256"/>
      <c r="Q131" s="256"/>
    </row>
    <row r="132" spans="1:17" s="161" customFormat="1">
      <c r="F132" s="698"/>
      <c r="G132" s="698"/>
      <c r="H132" s="256"/>
      <c r="I132" s="256"/>
      <c r="J132" s="256"/>
      <c r="K132" s="256"/>
      <c r="L132" s="256"/>
      <c r="M132" s="256"/>
      <c r="N132" s="256"/>
      <c r="O132" s="256"/>
      <c r="P132" s="256"/>
      <c r="Q132" s="256"/>
    </row>
    <row r="133" spans="1:17" s="161" customFormat="1">
      <c r="F133" s="698"/>
      <c r="G133" s="698"/>
      <c r="H133" s="256"/>
      <c r="I133" s="256"/>
      <c r="J133" s="256"/>
      <c r="K133" s="256"/>
      <c r="L133" s="256"/>
      <c r="M133" s="256"/>
      <c r="N133" s="256"/>
      <c r="O133" s="256"/>
      <c r="P133" s="256"/>
      <c r="Q133" s="256"/>
    </row>
    <row r="134" spans="1:17" s="161" customFormat="1">
      <c r="F134" s="698"/>
      <c r="G134" s="698"/>
      <c r="H134" s="256"/>
      <c r="I134" s="256"/>
      <c r="J134" s="256"/>
      <c r="K134" s="256"/>
      <c r="L134" s="256"/>
      <c r="M134" s="256"/>
      <c r="N134" s="256"/>
      <c r="O134" s="256"/>
      <c r="P134" s="256"/>
      <c r="Q134" s="256"/>
    </row>
    <row r="135" spans="1:17" s="161" customFormat="1">
      <c r="H135" s="256"/>
      <c r="I135" s="256"/>
      <c r="J135" s="256"/>
      <c r="K135" s="256"/>
      <c r="L135" s="256"/>
      <c r="M135" s="256"/>
      <c r="N135" s="256"/>
      <c r="O135" s="256"/>
      <c r="P135" s="256"/>
      <c r="Q135" s="256"/>
    </row>
    <row r="136" spans="1:17" s="161" customFormat="1">
      <c r="H136" s="256"/>
      <c r="I136" s="256"/>
      <c r="J136" s="256"/>
      <c r="K136" s="256"/>
      <c r="L136" s="256"/>
      <c r="M136" s="256"/>
      <c r="N136" s="256"/>
      <c r="O136" s="256"/>
      <c r="P136" s="256"/>
      <c r="Q136" s="256"/>
    </row>
  </sheetData>
  <mergeCells count="26">
    <mergeCell ref="A64:G64"/>
    <mergeCell ref="A66:G66"/>
    <mergeCell ref="A68:G68"/>
    <mergeCell ref="C123:D123"/>
    <mergeCell ref="A35:G35"/>
    <mergeCell ref="A42:G42"/>
    <mergeCell ref="A44:G44"/>
    <mergeCell ref="A47:G47"/>
    <mergeCell ref="A49:G49"/>
    <mergeCell ref="C129:D129"/>
    <mergeCell ref="F129:G129"/>
    <mergeCell ref="A51:G51"/>
    <mergeCell ref="A54:B54"/>
    <mergeCell ref="A62:G62"/>
    <mergeCell ref="A23:G23"/>
    <mergeCell ref="A28:G28"/>
    <mergeCell ref="A19:G19"/>
    <mergeCell ref="A30:G30"/>
    <mergeCell ref="A33:G33"/>
    <mergeCell ref="A34:G34"/>
    <mergeCell ref="F1:G1"/>
    <mergeCell ref="F3:G3"/>
    <mergeCell ref="A5:G5"/>
    <mergeCell ref="A6:G6"/>
    <mergeCell ref="A9:G9"/>
    <mergeCell ref="A11:G11"/>
  </mergeCells>
  <phoneticPr fontId="11" type="noConversion"/>
  <pageMargins left="0.72" right="0.26" top="0.51" bottom="0.56999999999999995" header="0.25" footer="0.21"/>
  <pageSetup paperSize="9" orientation="portrait"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sheetPr codeName="Sheet4" enableFormatConditionsCalculation="0">
    <tabColor indexed="55"/>
  </sheetPr>
  <dimension ref="A1:Z32"/>
  <sheetViews>
    <sheetView topLeftCell="A19" workbookViewId="0">
      <selection activeCell="A2" sqref="A2:M57"/>
    </sheetView>
  </sheetViews>
  <sheetFormatPr defaultRowHeight="14.25"/>
  <cols>
    <col min="1" max="1" width="38.85546875" style="324" customWidth="1"/>
    <col min="2" max="2" width="1.28515625" style="324" customWidth="1"/>
    <col min="3" max="3" width="15" style="324" bestFit="1" customWidth="1"/>
    <col min="4" max="4" width="1" style="324" customWidth="1"/>
    <col min="5" max="5" width="15.7109375" style="324" customWidth="1"/>
    <col min="6" max="6" width="17.140625" style="324" customWidth="1"/>
    <col min="7" max="7" width="16.42578125" style="324" customWidth="1"/>
    <col min="8" max="8" width="15.7109375" style="324" customWidth="1"/>
    <col min="9" max="9" width="16.5703125" style="412" customWidth="1"/>
    <col min="10" max="10" width="18.28515625" style="412" customWidth="1"/>
    <col min="11" max="11" width="18" style="412" customWidth="1"/>
    <col min="12" max="12" width="14.42578125" style="412" customWidth="1"/>
    <col min="13" max="13" width="13.5703125" style="412" customWidth="1"/>
    <col min="14" max="14" width="14.85546875" style="412" customWidth="1"/>
    <col min="15" max="26" width="9.140625" style="412"/>
    <col min="27" max="16384" width="9.140625" style="324"/>
  </cols>
  <sheetData>
    <row r="1" spans="1:26" s="161" customFormat="1" ht="16.5">
      <c r="A1" s="141"/>
      <c r="B1" s="141"/>
      <c r="C1" s="141"/>
      <c r="D1" s="141"/>
      <c r="E1" s="373"/>
      <c r="F1" s="384"/>
      <c r="G1" s="384"/>
      <c r="H1" s="304"/>
      <c r="I1" s="166"/>
      <c r="J1" s="256"/>
      <c r="K1" s="256"/>
      <c r="L1" s="256"/>
      <c r="M1" s="256"/>
      <c r="N1" s="256"/>
      <c r="O1" s="256"/>
      <c r="P1" s="256"/>
      <c r="Q1" s="256"/>
      <c r="R1" s="256"/>
      <c r="S1" s="256"/>
      <c r="T1" s="256"/>
      <c r="U1" s="256"/>
      <c r="V1" s="256"/>
      <c r="W1" s="256"/>
      <c r="X1" s="256"/>
      <c r="Y1" s="256"/>
      <c r="Z1" s="256"/>
    </row>
    <row r="2" spans="1:26" s="161" customFormat="1" ht="18" customHeight="1">
      <c r="A2" s="387" t="s">
        <v>475</v>
      </c>
      <c r="B2" s="141"/>
      <c r="C2" s="141"/>
      <c r="D2" s="141"/>
      <c r="E2" s="373"/>
      <c r="F2" s="384"/>
      <c r="G2" s="384"/>
      <c r="H2" s="304"/>
      <c r="I2" s="166"/>
      <c r="J2" s="256"/>
      <c r="K2" s="256"/>
      <c r="L2" s="256"/>
      <c r="M2" s="256"/>
      <c r="N2" s="256"/>
      <c r="O2" s="256"/>
      <c r="P2" s="256"/>
      <c r="Q2" s="256"/>
      <c r="R2" s="256"/>
      <c r="S2" s="256"/>
      <c r="T2" s="256"/>
      <c r="U2" s="256"/>
      <c r="V2" s="256"/>
      <c r="W2" s="256"/>
      <c r="X2" s="256"/>
      <c r="Y2" s="256"/>
      <c r="Z2" s="256"/>
    </row>
    <row r="3" spans="1:26" s="161" customFormat="1" ht="17.25" customHeight="1">
      <c r="A3" s="388"/>
      <c r="B3" s="390"/>
      <c r="C3" s="391" t="s">
        <v>834</v>
      </c>
      <c r="D3" s="391"/>
      <c r="E3" s="391" t="s">
        <v>835</v>
      </c>
      <c r="F3" s="391" t="s">
        <v>836</v>
      </c>
      <c r="G3" s="392" t="s">
        <v>837</v>
      </c>
      <c r="H3" s="392" t="s">
        <v>838</v>
      </c>
      <c r="I3" s="413"/>
      <c r="J3" s="414"/>
      <c r="K3" s="256"/>
      <c r="L3" s="414"/>
      <c r="M3" s="256"/>
      <c r="N3" s="256"/>
      <c r="O3" s="256"/>
      <c r="P3" s="256"/>
      <c r="Q3" s="256"/>
      <c r="R3" s="256"/>
      <c r="S3" s="256"/>
      <c r="T3" s="256"/>
      <c r="U3" s="256"/>
      <c r="V3" s="256"/>
      <c r="W3" s="256"/>
      <c r="X3" s="256"/>
      <c r="Y3" s="256"/>
      <c r="Z3" s="256"/>
    </row>
    <row r="4" spans="1:26" s="161" customFormat="1" ht="17.25" customHeight="1">
      <c r="A4" s="388"/>
      <c r="B4" s="390"/>
      <c r="C4" s="391" t="s">
        <v>839</v>
      </c>
      <c r="D4" s="391"/>
      <c r="E4" s="391" t="s">
        <v>840</v>
      </c>
      <c r="F4" s="391" t="s">
        <v>841</v>
      </c>
      <c r="G4" s="391" t="s">
        <v>842</v>
      </c>
      <c r="H4" s="392" t="s">
        <v>843</v>
      </c>
      <c r="I4" s="413" t="s">
        <v>476</v>
      </c>
      <c r="J4" s="414"/>
      <c r="K4" s="256"/>
      <c r="L4" s="414"/>
      <c r="M4" s="256"/>
      <c r="N4" s="256"/>
      <c r="O4" s="256"/>
      <c r="P4" s="256"/>
      <c r="Q4" s="256"/>
      <c r="R4" s="256"/>
      <c r="S4" s="256"/>
      <c r="T4" s="256"/>
      <c r="U4" s="256"/>
      <c r="V4" s="256"/>
      <c r="W4" s="256"/>
      <c r="X4" s="256"/>
      <c r="Y4" s="256"/>
      <c r="Z4" s="256"/>
    </row>
    <row r="5" spans="1:26" s="161" customFormat="1" ht="17.25" customHeight="1">
      <c r="A5" s="393"/>
      <c r="B5" s="390"/>
      <c r="C5" s="394" t="s">
        <v>844</v>
      </c>
      <c r="D5" s="390"/>
      <c r="E5" s="394" t="s">
        <v>844</v>
      </c>
      <c r="F5" s="394" t="s">
        <v>844</v>
      </c>
      <c r="G5" s="394" t="s">
        <v>844</v>
      </c>
      <c r="H5" s="394" t="s">
        <v>844</v>
      </c>
      <c r="I5" s="415" t="s">
        <v>844</v>
      </c>
      <c r="J5" s="414"/>
      <c r="K5" s="256"/>
      <c r="L5" s="414"/>
      <c r="M5" s="256"/>
      <c r="N5" s="256"/>
      <c r="O5" s="256"/>
      <c r="P5" s="256"/>
      <c r="Q5" s="256"/>
      <c r="R5" s="256"/>
      <c r="S5" s="256"/>
      <c r="T5" s="256"/>
      <c r="U5" s="256"/>
      <c r="V5" s="256"/>
      <c r="W5" s="256"/>
      <c r="X5" s="256"/>
      <c r="Y5" s="256"/>
      <c r="Z5" s="256"/>
    </row>
    <row r="6" spans="1:26" s="161" customFormat="1" ht="17.25" customHeight="1">
      <c r="A6" s="395" t="s">
        <v>845</v>
      </c>
      <c r="B6" s="396"/>
      <c r="C6" s="397"/>
      <c r="D6" s="178"/>
      <c r="E6" s="397"/>
      <c r="F6" s="397"/>
      <c r="G6" s="397"/>
      <c r="H6" s="397"/>
      <c r="I6" s="416"/>
      <c r="J6" s="414"/>
      <c r="K6" s="256"/>
      <c r="L6" s="414"/>
      <c r="M6" s="256"/>
      <c r="N6" s="369"/>
      <c r="O6" s="256"/>
      <c r="P6" s="256"/>
      <c r="Q6" s="256"/>
      <c r="R6" s="256"/>
      <c r="S6" s="256"/>
      <c r="T6" s="256"/>
      <c r="U6" s="256"/>
      <c r="V6" s="256"/>
      <c r="W6" s="256"/>
      <c r="X6" s="256"/>
      <c r="Y6" s="256"/>
      <c r="Z6" s="256"/>
    </row>
    <row r="7" spans="1:26" s="161" customFormat="1" ht="17.25" customHeight="1">
      <c r="A7" s="395" t="s">
        <v>505</v>
      </c>
      <c r="B7" s="392"/>
      <c r="C7" s="397">
        <v>25869418577</v>
      </c>
      <c r="D7" s="178"/>
      <c r="E7" s="397">
        <v>33147191840</v>
      </c>
      <c r="F7" s="397">
        <v>23623302228</v>
      </c>
      <c r="G7" s="397">
        <v>581184998</v>
      </c>
      <c r="H7" s="397">
        <v>44635369422</v>
      </c>
      <c r="I7" s="416">
        <v>127856467065</v>
      </c>
      <c r="J7" s="414"/>
      <c r="K7" s="256"/>
      <c r="L7" s="414"/>
      <c r="M7" s="256"/>
      <c r="N7" s="469"/>
      <c r="O7" s="256"/>
      <c r="P7" s="256"/>
      <c r="Q7" s="256"/>
      <c r="R7" s="256"/>
      <c r="S7" s="256"/>
      <c r="T7" s="256"/>
      <c r="U7" s="256"/>
      <c r="V7" s="256"/>
      <c r="W7" s="256"/>
      <c r="X7" s="256"/>
      <c r="Y7" s="256"/>
      <c r="Z7" s="256"/>
    </row>
    <row r="8" spans="1:26" s="161" customFormat="1" ht="17.25" customHeight="1">
      <c r="A8" s="399" t="s">
        <v>848</v>
      </c>
      <c r="B8" s="400"/>
      <c r="C8" s="398">
        <v>0</v>
      </c>
      <c r="D8" s="398"/>
      <c r="E8" s="398">
        <v>0</v>
      </c>
      <c r="F8" s="398">
        <v>2028441657</v>
      </c>
      <c r="G8" s="398">
        <v>22718182</v>
      </c>
      <c r="H8" s="398">
        <v>10319164721</v>
      </c>
      <c r="I8" s="398">
        <v>12370324560</v>
      </c>
      <c r="J8" s="414"/>
      <c r="K8" s="256"/>
      <c r="L8" s="414"/>
      <c r="M8" s="256"/>
      <c r="N8" s="469"/>
      <c r="O8" s="256"/>
      <c r="P8" s="256"/>
      <c r="Q8" s="256"/>
      <c r="R8" s="256"/>
      <c r="S8" s="256"/>
      <c r="T8" s="256"/>
      <c r="U8" s="256"/>
      <c r="V8" s="256"/>
      <c r="W8" s="256"/>
      <c r="X8" s="256"/>
      <c r="Y8" s="256"/>
      <c r="Z8" s="256"/>
    </row>
    <row r="9" spans="1:26" s="161" customFormat="1" ht="17.25" customHeight="1">
      <c r="A9" s="401" t="s">
        <v>849</v>
      </c>
      <c r="B9" s="396"/>
      <c r="C9" s="402"/>
      <c r="D9" s="402"/>
      <c r="E9" s="402"/>
      <c r="F9" s="402">
        <v>2028441657</v>
      </c>
      <c r="G9" s="402">
        <v>22718182</v>
      </c>
      <c r="H9" s="402">
        <v>10319164721</v>
      </c>
      <c r="I9" s="416">
        <v>12370324560</v>
      </c>
      <c r="J9" s="414"/>
      <c r="K9" s="256"/>
      <c r="L9" s="414"/>
      <c r="M9" s="256"/>
      <c r="N9" s="369"/>
      <c r="O9" s="256"/>
      <c r="P9" s="256"/>
      <c r="Q9" s="256"/>
      <c r="R9" s="256"/>
      <c r="S9" s="256"/>
      <c r="T9" s="256"/>
      <c r="U9" s="256"/>
      <c r="V9" s="256"/>
      <c r="W9" s="256"/>
      <c r="X9" s="256"/>
      <c r="Y9" s="256"/>
      <c r="Z9" s="256"/>
    </row>
    <row r="10" spans="1:26" s="161" customFormat="1" ht="17.25" customHeight="1">
      <c r="A10" s="401" t="s">
        <v>850</v>
      </c>
      <c r="B10" s="396"/>
      <c r="C10" s="483"/>
      <c r="D10" s="402"/>
      <c r="E10" s="402"/>
      <c r="F10" s="402"/>
      <c r="G10" s="402"/>
      <c r="H10" s="402"/>
      <c r="I10" s="416">
        <v>0</v>
      </c>
      <c r="J10" s="414"/>
      <c r="K10" s="256"/>
      <c r="L10" s="414"/>
      <c r="M10" s="256"/>
      <c r="N10" s="369"/>
      <c r="O10" s="256"/>
      <c r="P10" s="256"/>
      <c r="Q10" s="256"/>
      <c r="R10" s="256"/>
      <c r="S10" s="256"/>
      <c r="T10" s="256"/>
      <c r="U10" s="256"/>
      <c r="V10" s="256"/>
      <c r="W10" s="256"/>
      <c r="X10" s="256"/>
      <c r="Y10" s="256"/>
      <c r="Z10" s="256"/>
    </row>
    <row r="11" spans="1:26" s="161" customFormat="1" ht="17.25" customHeight="1">
      <c r="A11" s="401" t="s">
        <v>644</v>
      </c>
      <c r="B11" s="396"/>
      <c r="C11" s="402"/>
      <c r="D11" s="402"/>
      <c r="E11" s="402"/>
      <c r="F11" s="402"/>
      <c r="G11" s="402"/>
      <c r="H11" s="402"/>
      <c r="I11" s="416">
        <v>0</v>
      </c>
      <c r="J11" s="414"/>
      <c r="K11" s="256"/>
      <c r="L11" s="414"/>
      <c r="M11" s="256"/>
      <c r="N11" s="369"/>
      <c r="O11" s="256"/>
      <c r="P11" s="256"/>
      <c r="Q11" s="256"/>
      <c r="R11" s="256"/>
      <c r="S11" s="256"/>
      <c r="T11" s="256"/>
      <c r="U11" s="256"/>
      <c r="V11" s="256"/>
      <c r="W11" s="256"/>
      <c r="X11" s="256"/>
      <c r="Y11" s="256"/>
      <c r="Z11" s="256"/>
    </row>
    <row r="12" spans="1:26" s="161" customFormat="1" ht="17.25" customHeight="1">
      <c r="A12" s="401" t="s">
        <v>646</v>
      </c>
      <c r="B12" s="396"/>
      <c r="C12" s="402"/>
      <c r="D12" s="402"/>
      <c r="E12" s="402"/>
      <c r="F12" s="402"/>
      <c r="G12" s="402"/>
      <c r="H12" s="402"/>
      <c r="I12" s="416">
        <v>0</v>
      </c>
      <c r="J12" s="414"/>
      <c r="K12" s="256"/>
      <c r="L12" s="414"/>
      <c r="M12" s="256"/>
      <c r="N12" s="369"/>
      <c r="O12" s="256"/>
      <c r="P12" s="256"/>
      <c r="Q12" s="256"/>
      <c r="R12" s="256"/>
      <c r="S12" s="256"/>
      <c r="T12" s="256"/>
      <c r="U12" s="256"/>
      <c r="V12" s="256"/>
      <c r="W12" s="256"/>
      <c r="X12" s="256"/>
      <c r="Y12" s="256"/>
      <c r="Z12" s="256"/>
    </row>
    <row r="13" spans="1:26" s="161" customFormat="1" ht="17.25" customHeight="1">
      <c r="A13" s="399" t="s">
        <v>853</v>
      </c>
      <c r="B13" s="400"/>
      <c r="C13" s="398">
        <v>0</v>
      </c>
      <c r="D13" s="398"/>
      <c r="E13" s="398">
        <v>0</v>
      </c>
      <c r="F13" s="398">
        <v>1829229781</v>
      </c>
      <c r="G13" s="398">
        <v>46452000</v>
      </c>
      <c r="H13" s="398">
        <v>15681209120</v>
      </c>
      <c r="I13" s="477">
        <v>17556890901</v>
      </c>
      <c r="J13" s="414"/>
      <c r="K13" s="256"/>
      <c r="L13" s="414"/>
      <c r="M13" s="256"/>
      <c r="N13" s="369"/>
      <c r="O13" s="256"/>
      <c r="P13" s="256"/>
      <c r="Q13" s="256"/>
      <c r="R13" s="256"/>
      <c r="S13" s="256"/>
      <c r="T13" s="256"/>
      <c r="U13" s="256"/>
      <c r="V13" s="256"/>
      <c r="W13" s="256"/>
      <c r="X13" s="256"/>
      <c r="Y13" s="256"/>
      <c r="Z13" s="256"/>
    </row>
    <row r="14" spans="1:26" s="161" customFormat="1" ht="17.25" customHeight="1">
      <c r="A14" s="401" t="s">
        <v>854</v>
      </c>
      <c r="B14" s="396"/>
      <c r="C14" s="402"/>
      <c r="D14" s="402"/>
      <c r="E14" s="402"/>
      <c r="F14" s="402">
        <v>1829229781</v>
      </c>
      <c r="G14" s="402">
        <v>46452000</v>
      </c>
      <c r="H14" s="402">
        <v>15681209120</v>
      </c>
      <c r="I14" s="477">
        <v>17556890901</v>
      </c>
      <c r="J14" s="414"/>
      <c r="K14" s="256"/>
      <c r="L14" s="414"/>
      <c r="M14" s="256"/>
      <c r="N14" s="369"/>
      <c r="O14" s="256"/>
      <c r="P14" s="256"/>
      <c r="Q14" s="256"/>
      <c r="R14" s="256"/>
      <c r="S14" s="256"/>
      <c r="T14" s="256"/>
      <c r="U14" s="256"/>
      <c r="V14" s="256"/>
      <c r="W14" s="256"/>
      <c r="X14" s="256"/>
      <c r="Y14" s="256"/>
      <c r="Z14" s="256"/>
    </row>
    <row r="15" spans="1:26" s="161" customFormat="1" ht="21" customHeight="1">
      <c r="A15" s="401" t="s">
        <v>647</v>
      </c>
      <c r="B15" s="396"/>
      <c r="C15" s="402">
        <v>0</v>
      </c>
      <c r="D15" s="398"/>
      <c r="E15" s="402">
        <v>0</v>
      </c>
      <c r="F15" s="402"/>
      <c r="G15" s="402">
        <v>0</v>
      </c>
      <c r="H15" s="402">
        <v>0</v>
      </c>
      <c r="I15" s="477">
        <v>0</v>
      </c>
      <c r="J15" s="414"/>
      <c r="K15" s="256"/>
      <c r="L15" s="414"/>
      <c r="M15" s="256"/>
      <c r="N15" s="369"/>
      <c r="O15" s="256"/>
      <c r="P15" s="256"/>
      <c r="Q15" s="256"/>
      <c r="R15" s="256"/>
      <c r="S15" s="256"/>
      <c r="T15" s="256"/>
      <c r="U15" s="256"/>
      <c r="V15" s="256"/>
      <c r="W15" s="256"/>
      <c r="X15" s="256"/>
      <c r="Y15" s="256"/>
      <c r="Z15" s="256"/>
    </row>
    <row r="16" spans="1:26" s="161" customFormat="1" ht="17.25" customHeight="1" thickBot="1">
      <c r="A16" s="395" t="s">
        <v>407</v>
      </c>
      <c r="B16" s="392"/>
      <c r="C16" s="374">
        <v>25869418577</v>
      </c>
      <c r="D16" s="398"/>
      <c r="E16" s="374">
        <v>33147191840</v>
      </c>
      <c r="F16" s="374">
        <v>23822514104</v>
      </c>
      <c r="G16" s="374">
        <v>557451180</v>
      </c>
      <c r="H16" s="374">
        <v>39273325023</v>
      </c>
      <c r="I16" s="470">
        <v>122669900724</v>
      </c>
      <c r="J16" s="414">
        <f>I16-'BCDKT-thuy-2013'!E44</f>
        <v>0</v>
      </c>
      <c r="K16" s="256">
        <f>I16-J16</f>
        <v>122669900724</v>
      </c>
      <c r="L16" s="414"/>
      <c r="M16" s="256"/>
      <c r="N16" s="256"/>
      <c r="O16" s="256"/>
      <c r="P16" s="256"/>
      <c r="Q16" s="256"/>
      <c r="R16" s="256"/>
      <c r="S16" s="256"/>
      <c r="T16" s="256"/>
      <c r="U16" s="256"/>
      <c r="V16" s="256"/>
      <c r="W16" s="256"/>
      <c r="X16" s="256"/>
      <c r="Y16" s="256"/>
      <c r="Z16" s="256"/>
    </row>
    <row r="17" spans="1:26" s="161" customFormat="1" ht="17.25" customHeight="1" thickTop="1">
      <c r="A17" s="395" t="s">
        <v>856</v>
      </c>
      <c r="B17" s="146"/>
      <c r="C17" s="403"/>
      <c r="D17" s="404"/>
      <c r="E17" s="405"/>
      <c r="F17" s="405"/>
      <c r="G17" s="405"/>
      <c r="H17" s="405"/>
      <c r="I17" s="478"/>
      <c r="J17" s="414"/>
      <c r="K17" s="256"/>
      <c r="L17" s="414"/>
      <c r="M17" s="256"/>
      <c r="N17" s="256"/>
      <c r="O17" s="256"/>
      <c r="P17" s="256"/>
      <c r="Q17" s="256"/>
      <c r="R17" s="256"/>
      <c r="S17" s="256"/>
      <c r="T17" s="256"/>
      <c r="U17" s="256"/>
      <c r="V17" s="256"/>
      <c r="W17" s="256"/>
      <c r="X17" s="256"/>
      <c r="Y17" s="256"/>
      <c r="Z17" s="256"/>
    </row>
    <row r="18" spans="1:26" s="161" customFormat="1" ht="17.25" customHeight="1">
      <c r="A18" s="395" t="s">
        <v>505</v>
      </c>
      <c r="B18" s="406"/>
      <c r="C18" s="398">
        <v>9484909879.769886</v>
      </c>
      <c r="D18" s="398"/>
      <c r="E18" s="398">
        <v>11299798862.860725</v>
      </c>
      <c r="F18" s="398">
        <v>8271568284.5934238</v>
      </c>
      <c r="G18" s="398">
        <v>555632013.91333866</v>
      </c>
      <c r="H18" s="398">
        <v>17025289973.619659</v>
      </c>
      <c r="I18" s="477">
        <v>46637199014.757034</v>
      </c>
      <c r="J18" s="414"/>
      <c r="K18" s="256"/>
      <c r="L18" s="414"/>
      <c r="M18" s="256"/>
      <c r="N18" s="256"/>
      <c r="O18" s="256"/>
      <c r="P18" s="256"/>
      <c r="Q18" s="256"/>
      <c r="R18" s="256"/>
      <c r="S18" s="256"/>
      <c r="T18" s="256"/>
      <c r="U18" s="256"/>
      <c r="V18" s="256"/>
      <c r="W18" s="256"/>
      <c r="X18" s="256"/>
      <c r="Y18" s="256"/>
      <c r="Z18" s="256"/>
    </row>
    <row r="19" spans="1:26" s="161" customFormat="1" ht="17.25" customHeight="1">
      <c r="A19" s="395" t="s">
        <v>848</v>
      </c>
      <c r="B19" s="396"/>
      <c r="C19" s="398">
        <v>409416678</v>
      </c>
      <c r="D19" s="398"/>
      <c r="E19" s="398">
        <v>319975987</v>
      </c>
      <c r="F19" s="398">
        <v>2011740313</v>
      </c>
      <c r="G19" s="398">
        <v>21965958</v>
      </c>
      <c r="H19" s="398">
        <v>7196433618</v>
      </c>
      <c r="I19" s="474">
        <v>9959532554</v>
      </c>
      <c r="J19" s="414"/>
      <c r="K19" s="256"/>
      <c r="L19" s="414"/>
      <c r="M19" s="256"/>
      <c r="N19" s="256"/>
      <c r="O19" s="256"/>
      <c r="P19" s="256"/>
      <c r="Q19" s="256"/>
      <c r="R19" s="256"/>
      <c r="S19" s="256"/>
      <c r="T19" s="256"/>
      <c r="U19" s="256"/>
      <c r="V19" s="256"/>
      <c r="W19" s="256"/>
      <c r="X19" s="256"/>
      <c r="Y19" s="256"/>
      <c r="Z19" s="256"/>
    </row>
    <row r="20" spans="1:26" s="161" customFormat="1" ht="17.25" customHeight="1">
      <c r="A20" s="401" t="s">
        <v>857</v>
      </c>
      <c r="B20" s="396"/>
      <c r="C20" s="402">
        <v>409416678</v>
      </c>
      <c r="D20" s="484"/>
      <c r="E20" s="402">
        <v>319975987</v>
      </c>
      <c r="F20" s="402">
        <v>2011740313</v>
      </c>
      <c r="G20" s="402">
        <v>21965958</v>
      </c>
      <c r="H20" s="402">
        <v>7196433618</v>
      </c>
      <c r="I20" s="477">
        <v>9959532554</v>
      </c>
      <c r="J20" s="414"/>
      <c r="K20" s="256"/>
      <c r="L20" s="414"/>
      <c r="M20" s="256"/>
      <c r="N20" s="256"/>
      <c r="O20" s="256"/>
      <c r="P20" s="256"/>
      <c r="Q20" s="256"/>
      <c r="R20" s="256"/>
      <c r="S20" s="256"/>
      <c r="T20" s="256"/>
      <c r="U20" s="256"/>
      <c r="V20" s="256"/>
      <c r="W20" s="256"/>
      <c r="X20" s="256"/>
      <c r="Y20" s="256"/>
      <c r="Z20" s="256"/>
    </row>
    <row r="21" spans="1:26" s="161" customFormat="1" ht="17.25" customHeight="1">
      <c r="A21" s="401" t="s">
        <v>644</v>
      </c>
      <c r="B21" s="396"/>
      <c r="C21" s="484"/>
      <c r="D21" s="484"/>
      <c r="E21" s="402"/>
      <c r="F21" s="402"/>
      <c r="G21" s="484"/>
      <c r="H21" s="407"/>
      <c r="I21" s="477">
        <v>0</v>
      </c>
      <c r="J21" s="414"/>
      <c r="K21" s="256"/>
      <c r="L21" s="414"/>
      <c r="M21" s="256"/>
      <c r="N21" s="256"/>
      <c r="O21" s="256"/>
      <c r="P21" s="256"/>
      <c r="Q21" s="256"/>
      <c r="R21" s="256"/>
      <c r="S21" s="256"/>
      <c r="T21" s="256"/>
      <c r="U21" s="256"/>
      <c r="V21" s="256"/>
      <c r="W21" s="256"/>
      <c r="X21" s="256"/>
      <c r="Y21" s="256"/>
      <c r="Z21" s="256"/>
    </row>
    <row r="22" spans="1:26" s="161" customFormat="1" ht="17.25" customHeight="1">
      <c r="A22" s="401" t="s">
        <v>646</v>
      </c>
      <c r="B22" s="396"/>
      <c r="C22" s="484"/>
      <c r="D22" s="484"/>
      <c r="E22" s="484"/>
      <c r="F22" s="402"/>
      <c r="G22" s="402"/>
      <c r="H22" s="485"/>
      <c r="I22" s="477">
        <v>0</v>
      </c>
      <c r="J22" s="414"/>
      <c r="K22" s="256"/>
      <c r="L22" s="414"/>
      <c r="M22" s="256"/>
      <c r="N22" s="256"/>
      <c r="O22" s="256"/>
      <c r="P22" s="256"/>
      <c r="Q22" s="256"/>
      <c r="R22" s="256"/>
      <c r="S22" s="256"/>
      <c r="T22" s="256"/>
      <c r="U22" s="256"/>
      <c r="V22" s="256"/>
      <c r="W22" s="256"/>
      <c r="X22" s="256"/>
      <c r="Y22" s="256"/>
      <c r="Z22" s="256"/>
    </row>
    <row r="23" spans="1:26" s="161" customFormat="1" ht="17.25" customHeight="1">
      <c r="A23" s="395" t="s">
        <v>853</v>
      </c>
      <c r="B23" s="396"/>
      <c r="C23" s="398">
        <v>0</v>
      </c>
      <c r="D23" s="398"/>
      <c r="E23" s="398">
        <v>0</v>
      </c>
      <c r="F23" s="398">
        <v>142008440</v>
      </c>
      <c r="G23" s="398">
        <v>0</v>
      </c>
      <c r="H23" s="398">
        <v>6698112062</v>
      </c>
      <c r="I23" s="477">
        <v>6840120502</v>
      </c>
      <c r="J23" s="414"/>
      <c r="K23" s="256"/>
      <c r="L23" s="414"/>
      <c r="M23" s="256"/>
      <c r="N23" s="256"/>
      <c r="O23" s="256"/>
      <c r="P23" s="256"/>
      <c r="Q23" s="256"/>
      <c r="R23" s="256"/>
      <c r="S23" s="256"/>
      <c r="T23" s="256"/>
      <c r="U23" s="256"/>
      <c r="V23" s="256"/>
      <c r="W23" s="256"/>
      <c r="X23" s="256"/>
      <c r="Y23" s="256"/>
      <c r="Z23" s="256"/>
    </row>
    <row r="24" spans="1:26" s="161" customFormat="1" ht="17.25" customHeight="1">
      <c r="A24" s="401" t="s">
        <v>854</v>
      </c>
      <c r="B24" s="396"/>
      <c r="C24" s="402"/>
      <c r="D24" s="402"/>
      <c r="E24" s="402"/>
      <c r="F24" s="402">
        <v>142008440</v>
      </c>
      <c r="G24" s="402"/>
      <c r="H24" s="407">
        <v>6698112062</v>
      </c>
      <c r="I24" s="477">
        <v>6840120502</v>
      </c>
      <c r="J24" s="414"/>
      <c r="K24" s="256"/>
      <c r="L24" s="414"/>
      <c r="M24" s="256"/>
      <c r="N24" s="256"/>
      <c r="O24" s="256"/>
      <c r="P24" s="256"/>
      <c r="Q24" s="256"/>
      <c r="R24" s="256"/>
      <c r="S24" s="256"/>
      <c r="T24" s="256"/>
      <c r="U24" s="256"/>
      <c r="V24" s="256"/>
      <c r="W24" s="256"/>
      <c r="X24" s="256"/>
      <c r="Y24" s="256"/>
      <c r="Z24" s="256"/>
    </row>
    <row r="25" spans="1:26" s="161" customFormat="1" ht="17.25" customHeight="1" thickBot="1">
      <c r="A25" s="399" t="s">
        <v>407</v>
      </c>
      <c r="B25" s="400"/>
      <c r="C25" s="374">
        <v>9894326557.769886</v>
      </c>
      <c r="D25" s="398"/>
      <c r="E25" s="374">
        <v>11619774849.860725</v>
      </c>
      <c r="F25" s="374">
        <v>10141300157.593424</v>
      </c>
      <c r="G25" s="374">
        <v>577597971.91333866</v>
      </c>
      <c r="H25" s="374">
        <v>17523611529.619659</v>
      </c>
      <c r="I25" s="470">
        <v>49756611066.757034</v>
      </c>
      <c r="J25" s="414">
        <f>I25+'BCDKT-thuy-2013'!E45</f>
        <v>-0.2429656982421875</v>
      </c>
      <c r="K25" s="256">
        <f>I25-J25</f>
        <v>49756611067</v>
      </c>
      <c r="L25" s="414"/>
      <c r="M25" s="256"/>
      <c r="N25" s="256"/>
      <c r="O25" s="256"/>
      <c r="P25" s="256"/>
      <c r="Q25" s="256"/>
      <c r="R25" s="256"/>
      <c r="S25" s="256"/>
      <c r="T25" s="256"/>
      <c r="U25" s="256"/>
      <c r="V25" s="256"/>
      <c r="W25" s="256"/>
      <c r="X25" s="256"/>
      <c r="Y25" s="256"/>
      <c r="Z25" s="256"/>
    </row>
    <row r="26" spans="1:26" s="161" customFormat="1" ht="17.25" customHeight="1" thickTop="1">
      <c r="A26" s="148"/>
      <c r="B26" s="396"/>
      <c r="C26" s="405"/>
      <c r="D26" s="408"/>
      <c r="E26" s="405"/>
      <c r="F26" s="405"/>
      <c r="G26" s="405"/>
      <c r="H26" s="405"/>
      <c r="I26" s="479"/>
      <c r="J26" s="418"/>
      <c r="K26" s="418"/>
      <c r="L26" s="419"/>
      <c r="M26" s="256"/>
      <c r="N26" s="256"/>
      <c r="O26" s="256"/>
      <c r="P26" s="256"/>
      <c r="Q26" s="256"/>
      <c r="R26" s="256"/>
      <c r="S26" s="256"/>
      <c r="T26" s="256"/>
      <c r="U26" s="256"/>
      <c r="V26" s="256"/>
      <c r="W26" s="256"/>
      <c r="X26" s="256"/>
      <c r="Y26" s="256"/>
      <c r="Z26" s="256"/>
    </row>
    <row r="27" spans="1:26" s="161" customFormat="1" ht="17.25" customHeight="1">
      <c r="A27" s="395" t="s">
        <v>858</v>
      </c>
      <c r="B27" s="396"/>
      <c r="C27" s="405"/>
      <c r="D27" s="405"/>
      <c r="E27" s="405"/>
      <c r="F27" s="405"/>
      <c r="G27" s="409"/>
      <c r="H27" s="409"/>
      <c r="I27" s="478"/>
      <c r="J27" s="418"/>
      <c r="K27" s="418"/>
      <c r="L27" s="420"/>
      <c r="M27" s="256"/>
      <c r="N27" s="256"/>
      <c r="O27" s="256"/>
      <c r="P27" s="256"/>
      <c r="Q27" s="256"/>
      <c r="R27" s="256"/>
      <c r="S27" s="256"/>
      <c r="T27" s="256"/>
      <c r="U27" s="256"/>
      <c r="V27" s="256"/>
      <c r="W27" s="256"/>
      <c r="X27" s="256"/>
      <c r="Y27" s="256"/>
      <c r="Z27" s="256"/>
    </row>
    <row r="28" spans="1:26" s="161" customFormat="1" ht="17.25" customHeight="1" thickBot="1">
      <c r="A28" s="395" t="s">
        <v>505</v>
      </c>
      <c r="B28" s="392"/>
      <c r="C28" s="374">
        <v>16384508697.230114</v>
      </c>
      <c r="D28" s="398"/>
      <c r="E28" s="374">
        <v>21847392977.139275</v>
      </c>
      <c r="F28" s="374">
        <v>15351733943.406576</v>
      </c>
      <c r="G28" s="374">
        <v>25552984.086661339</v>
      </c>
      <c r="H28" s="374">
        <v>27610079448.380341</v>
      </c>
      <c r="I28" s="597">
        <v>81219268050.242966</v>
      </c>
      <c r="J28" s="418"/>
      <c r="K28" s="418"/>
      <c r="L28" s="417"/>
      <c r="M28" s="256"/>
      <c r="N28" s="256"/>
      <c r="O28" s="256"/>
      <c r="P28" s="256"/>
      <c r="Q28" s="256"/>
      <c r="R28" s="256"/>
      <c r="S28" s="256"/>
      <c r="T28" s="256"/>
      <c r="U28" s="256"/>
      <c r="V28" s="256"/>
      <c r="W28" s="256"/>
      <c r="X28" s="256"/>
      <c r="Y28" s="256"/>
      <c r="Z28" s="256"/>
    </row>
    <row r="29" spans="1:26" s="161" customFormat="1" ht="17.25" customHeight="1" thickTop="1">
      <c r="A29" s="395"/>
      <c r="B29" s="396"/>
      <c r="C29" s="405"/>
      <c r="D29" s="403"/>
      <c r="E29" s="405"/>
      <c r="F29" s="405"/>
      <c r="G29" s="405"/>
      <c r="H29" s="405"/>
      <c r="I29" s="478"/>
      <c r="J29" s="418"/>
      <c r="K29" s="418"/>
      <c r="L29" s="420"/>
      <c r="M29" s="256"/>
      <c r="N29" s="256"/>
      <c r="O29" s="256"/>
      <c r="P29" s="256"/>
      <c r="Q29" s="256"/>
      <c r="R29" s="256"/>
      <c r="S29" s="256"/>
      <c r="T29" s="256"/>
      <c r="U29" s="256"/>
      <c r="V29" s="256"/>
      <c r="W29" s="256"/>
      <c r="X29" s="256"/>
      <c r="Y29" s="256"/>
      <c r="Z29" s="256"/>
    </row>
    <row r="30" spans="1:26" s="161" customFormat="1" ht="17.25" customHeight="1">
      <c r="A30" s="399" t="s">
        <v>407</v>
      </c>
      <c r="B30" s="392"/>
      <c r="C30" s="417">
        <v>15975092019.230114</v>
      </c>
      <c r="D30" s="398"/>
      <c r="E30" s="417">
        <v>21527416990.139275</v>
      </c>
      <c r="F30" s="417">
        <v>13681213946.406576</v>
      </c>
      <c r="G30" s="417">
        <v>-20146791.913338661</v>
      </c>
      <c r="H30" s="417">
        <v>21749713493.380341</v>
      </c>
      <c r="I30" s="417">
        <v>72913289657.242966</v>
      </c>
      <c r="J30" s="418"/>
      <c r="K30" s="418"/>
      <c r="L30" s="417"/>
      <c r="M30" s="256"/>
      <c r="N30" s="256"/>
      <c r="O30" s="256"/>
      <c r="P30" s="256"/>
      <c r="Q30" s="256"/>
      <c r="R30" s="256"/>
      <c r="S30" s="256"/>
      <c r="T30" s="256"/>
      <c r="U30" s="256"/>
      <c r="V30" s="256"/>
      <c r="W30" s="256"/>
      <c r="X30" s="256"/>
      <c r="Y30" s="256"/>
      <c r="Z30" s="256"/>
    </row>
    <row r="31" spans="1:26" s="161" customFormat="1" ht="17.25" customHeight="1">
      <c r="A31" s="399"/>
      <c r="B31" s="392"/>
      <c r="C31" s="375"/>
      <c r="D31" s="398"/>
      <c r="E31" s="375"/>
      <c r="F31" s="375"/>
      <c r="G31" s="375"/>
      <c r="H31" s="375"/>
      <c r="I31" s="480"/>
      <c r="J31" s="418"/>
      <c r="K31" s="418"/>
      <c r="L31" s="417"/>
      <c r="M31" s="256"/>
      <c r="N31" s="256"/>
      <c r="O31" s="256"/>
      <c r="P31" s="256"/>
      <c r="Q31" s="256"/>
      <c r="R31" s="256"/>
      <c r="S31" s="256"/>
      <c r="T31" s="256"/>
      <c r="U31" s="256"/>
      <c r="V31" s="256"/>
      <c r="W31" s="256"/>
      <c r="X31" s="256"/>
      <c r="Y31" s="256"/>
      <c r="Z31" s="256"/>
    </row>
    <row r="32" spans="1:26" s="161" customFormat="1" ht="14.25" customHeight="1">
      <c r="A32" s="142"/>
      <c r="B32" s="216"/>
      <c r="C32" s="386"/>
      <c r="D32" s="386"/>
      <c r="E32" s="386"/>
      <c r="F32" s="386"/>
      <c r="G32" s="386"/>
      <c r="H32" s="304"/>
      <c r="I32" s="166"/>
      <c r="J32" s="418"/>
      <c r="K32" s="418"/>
      <c r="L32" s="256"/>
      <c r="M32" s="256"/>
      <c r="N32" s="256"/>
      <c r="O32" s="256"/>
      <c r="P32" s="256"/>
      <c r="Q32" s="256"/>
      <c r="R32" s="256"/>
      <c r="S32" s="256"/>
      <c r="T32" s="256"/>
      <c r="U32" s="256"/>
      <c r="V32" s="256"/>
      <c r="W32" s="256"/>
      <c r="X32" s="256"/>
      <c r="Y32" s="256"/>
      <c r="Z32" s="256"/>
    </row>
  </sheetData>
  <phoneticPr fontId="11" type="noConversion"/>
  <pageMargins left="0.41" right="0.26" top="0.39" bottom="0.39" header="0.25" footer="0.21"/>
  <pageSetup paperSize="9" firstPageNumber="5" orientation="landscape" useFirstPageNumber="1" r:id="rId1"/>
  <headerFooter alignWithMargins="0">
    <oddFooter>&amp;R&amp;P</oddFooter>
  </headerFooter>
</worksheet>
</file>

<file path=xl/worksheets/sheet9.xml><?xml version="1.0" encoding="utf-8"?>
<worksheet xmlns="http://schemas.openxmlformats.org/spreadsheetml/2006/main" xmlns:r="http://schemas.openxmlformats.org/officeDocument/2006/relationships">
  <sheetPr codeName="Sheet5" enableFormatConditionsCalculation="0">
    <tabColor indexed="55"/>
  </sheetPr>
  <dimension ref="A3:P65"/>
  <sheetViews>
    <sheetView topLeftCell="B1" workbookViewId="0">
      <selection activeCell="I15" sqref="I15"/>
    </sheetView>
  </sheetViews>
  <sheetFormatPr defaultRowHeight="14.25"/>
  <cols>
    <col min="1" max="1" width="36.140625" style="324" customWidth="1"/>
    <col min="2" max="2" width="1.28515625" style="324" customWidth="1"/>
    <col min="3" max="3" width="18.28515625" style="324" customWidth="1"/>
    <col min="4" max="4" width="1" style="324" customWidth="1"/>
    <col min="5" max="5" width="16" style="324" customWidth="1"/>
    <col min="6" max="6" width="16.28515625" style="324" customWidth="1"/>
    <col min="7" max="16" width="9.140625" style="412"/>
    <col min="17" max="16384" width="9.140625" style="324"/>
  </cols>
  <sheetData>
    <row r="3" spans="1:16" s="161" customFormat="1" ht="14.25" customHeight="1">
      <c r="A3" s="387"/>
      <c r="B3" s="216"/>
      <c r="C3" s="386"/>
      <c r="D3" s="386"/>
      <c r="E3" s="386"/>
      <c r="F3" s="386"/>
      <c r="G3" s="256"/>
      <c r="H3" s="256"/>
      <c r="I3" s="256"/>
      <c r="J3" s="256"/>
      <c r="K3" s="256"/>
      <c r="L3" s="256"/>
      <c r="M3" s="256"/>
      <c r="N3" s="256"/>
      <c r="O3" s="256"/>
      <c r="P3" s="256"/>
    </row>
    <row r="4" spans="1:16" s="161" customFormat="1" ht="15" customHeight="1">
      <c r="A4" s="387" t="s">
        <v>700</v>
      </c>
      <c r="B4" s="216"/>
      <c r="C4" s="386"/>
      <c r="D4" s="386"/>
      <c r="E4" s="386"/>
      <c r="F4" s="386"/>
      <c r="G4" s="256"/>
      <c r="H4" s="256"/>
      <c r="I4" s="256"/>
      <c r="J4" s="256"/>
      <c r="K4" s="256"/>
      <c r="L4" s="256"/>
      <c r="M4" s="256"/>
      <c r="N4" s="256"/>
      <c r="O4" s="256"/>
      <c r="P4" s="256"/>
    </row>
    <row r="5" spans="1:16" s="161" customFormat="1" ht="30" customHeight="1">
      <c r="A5" s="598"/>
      <c r="B5" s="216"/>
      <c r="C5" s="599" t="s">
        <v>836</v>
      </c>
      <c r="D5" s="386"/>
      <c r="E5" s="599" t="s">
        <v>838</v>
      </c>
      <c r="F5" s="599"/>
      <c r="G5" s="256"/>
      <c r="H5" s="256"/>
      <c r="I5" s="256"/>
      <c r="J5" s="256"/>
      <c r="K5" s="256"/>
      <c r="L5" s="256"/>
      <c r="M5" s="256"/>
      <c r="N5" s="256"/>
      <c r="O5" s="256"/>
      <c r="P5" s="256"/>
    </row>
    <row r="6" spans="1:16" s="161" customFormat="1" ht="14.25" customHeight="1">
      <c r="A6" s="598"/>
      <c r="B6" s="216"/>
      <c r="C6" s="599" t="s">
        <v>841</v>
      </c>
      <c r="D6" s="386"/>
      <c r="E6" s="600" t="s">
        <v>843</v>
      </c>
      <c r="F6" s="599" t="s">
        <v>476</v>
      </c>
      <c r="G6" s="256"/>
      <c r="H6" s="256"/>
      <c r="I6" s="256"/>
      <c r="J6" s="256"/>
      <c r="K6" s="256"/>
      <c r="L6" s="256"/>
      <c r="M6" s="256"/>
      <c r="N6" s="256"/>
      <c r="O6" s="256"/>
      <c r="P6" s="256"/>
    </row>
    <row r="7" spans="1:16" s="161" customFormat="1" ht="14.25" customHeight="1">
      <c r="A7" s="601"/>
      <c r="B7" s="216"/>
      <c r="C7" s="476" t="s">
        <v>844</v>
      </c>
      <c r="D7" s="386"/>
      <c r="E7" s="476" t="s">
        <v>844</v>
      </c>
      <c r="F7" s="476" t="s">
        <v>844</v>
      </c>
      <c r="G7" s="256"/>
      <c r="H7" s="256"/>
      <c r="I7" s="256"/>
      <c r="J7" s="256"/>
      <c r="K7" s="256"/>
      <c r="L7" s="256"/>
      <c r="M7" s="256"/>
      <c r="N7" s="256"/>
      <c r="O7" s="256"/>
      <c r="P7" s="256"/>
    </row>
    <row r="8" spans="1:16" s="161" customFormat="1" ht="16.5" customHeight="1">
      <c r="A8" s="602" t="s">
        <v>519</v>
      </c>
      <c r="B8" s="216"/>
      <c r="C8" s="603"/>
      <c r="D8" s="386"/>
      <c r="E8" s="603"/>
      <c r="F8" s="474"/>
      <c r="G8" s="256"/>
      <c r="H8" s="256"/>
      <c r="I8" s="256"/>
      <c r="J8" s="256"/>
      <c r="K8" s="256"/>
      <c r="L8" s="256"/>
      <c r="M8" s="256"/>
      <c r="N8" s="256"/>
      <c r="O8" s="256"/>
      <c r="P8" s="256"/>
    </row>
    <row r="9" spans="1:16" s="161" customFormat="1" ht="16.5" customHeight="1">
      <c r="A9" s="399" t="s">
        <v>505</v>
      </c>
      <c r="B9" s="216"/>
      <c r="C9" s="603">
        <v>5996083478</v>
      </c>
      <c r="D9" s="386"/>
      <c r="E9" s="603">
        <v>2478392456</v>
      </c>
      <c r="F9" s="474">
        <v>8474475934</v>
      </c>
      <c r="G9" s="256"/>
      <c r="H9" s="256"/>
      <c r="I9" s="256"/>
      <c r="J9" s="256"/>
      <c r="K9" s="256"/>
      <c r="L9" s="256"/>
      <c r="M9" s="256"/>
      <c r="N9" s="256"/>
      <c r="O9" s="256"/>
      <c r="P9" s="256"/>
    </row>
    <row r="10" spans="1:16" s="161" customFormat="1" ht="16.5" customHeight="1">
      <c r="A10" s="399" t="s">
        <v>848</v>
      </c>
      <c r="B10" s="216"/>
      <c r="C10" s="474">
        <v>0</v>
      </c>
      <c r="D10" s="386"/>
      <c r="E10" s="474">
        <v>9754178046</v>
      </c>
      <c r="F10" s="474">
        <v>9754178046</v>
      </c>
      <c r="G10" s="256"/>
      <c r="H10" s="256"/>
      <c r="I10" s="256"/>
      <c r="J10" s="256"/>
      <c r="K10" s="256"/>
      <c r="L10" s="256"/>
      <c r="M10" s="256"/>
      <c r="N10" s="256"/>
      <c r="O10" s="256"/>
      <c r="P10" s="256"/>
    </row>
    <row r="11" spans="1:16" s="161" customFormat="1" ht="16.5" customHeight="1">
      <c r="A11" s="604" t="s">
        <v>515</v>
      </c>
      <c r="B11" s="216"/>
      <c r="C11" s="486"/>
      <c r="D11" s="386"/>
      <c r="E11" s="486">
        <v>9754178046</v>
      </c>
      <c r="F11" s="486">
        <v>9754178046</v>
      </c>
      <c r="G11" s="256"/>
      <c r="H11" s="256"/>
      <c r="I11" s="256"/>
      <c r="J11" s="256"/>
      <c r="K11" s="256"/>
      <c r="L11" s="256"/>
      <c r="M11" s="256"/>
      <c r="N11" s="256"/>
      <c r="O11" s="256"/>
      <c r="P11" s="256"/>
    </row>
    <row r="12" spans="1:16" s="161" customFormat="1" ht="16.5" customHeight="1">
      <c r="A12" s="604" t="s">
        <v>517</v>
      </c>
      <c r="B12" s="216"/>
      <c r="C12" s="486">
        <v>0</v>
      </c>
      <c r="D12" s="386"/>
      <c r="E12" s="486">
        <v>0</v>
      </c>
      <c r="F12" s="486">
        <v>0</v>
      </c>
      <c r="G12" s="256"/>
      <c r="H12" s="256"/>
      <c r="I12" s="256"/>
      <c r="J12" s="256"/>
      <c r="K12" s="256"/>
      <c r="L12" s="256"/>
      <c r="M12" s="256"/>
      <c r="N12" s="256"/>
      <c r="O12" s="256"/>
      <c r="P12" s="256"/>
    </row>
    <row r="13" spans="1:16" s="161" customFormat="1" ht="16.5" customHeight="1">
      <c r="A13" s="399"/>
      <c r="B13" s="216"/>
      <c r="C13" s="474">
        <v>0</v>
      </c>
      <c r="D13" s="386"/>
      <c r="E13" s="474">
        <v>0</v>
      </c>
      <c r="F13" s="474">
        <v>0</v>
      </c>
      <c r="G13" s="256"/>
      <c r="H13" s="256"/>
      <c r="I13" s="256"/>
      <c r="J13" s="256"/>
      <c r="K13" s="256"/>
      <c r="L13" s="256"/>
      <c r="M13" s="256"/>
      <c r="N13" s="256"/>
      <c r="O13" s="256"/>
      <c r="P13" s="256"/>
    </row>
    <row r="14" spans="1:16" s="161" customFormat="1" ht="16.5" customHeight="1">
      <c r="A14" s="604" t="s">
        <v>516</v>
      </c>
      <c r="B14" s="216"/>
      <c r="C14" s="486"/>
      <c r="D14" s="386"/>
      <c r="E14" s="486"/>
      <c r="F14" s="410"/>
      <c r="G14" s="256"/>
      <c r="H14" s="256"/>
      <c r="I14" s="256"/>
      <c r="J14" s="256"/>
      <c r="K14" s="256"/>
      <c r="L14" s="256"/>
      <c r="M14" s="256"/>
      <c r="N14" s="256"/>
      <c r="O14" s="256"/>
      <c r="P14" s="256"/>
    </row>
    <row r="15" spans="1:16" s="161" customFormat="1" ht="16.5" customHeight="1">
      <c r="A15" s="604" t="s">
        <v>518</v>
      </c>
      <c r="B15" s="216"/>
      <c r="C15" s="486"/>
      <c r="D15" s="386"/>
      <c r="E15" s="486"/>
      <c r="F15" s="410">
        <v>0</v>
      </c>
      <c r="G15" s="256"/>
      <c r="H15" s="256"/>
      <c r="I15" s="256"/>
      <c r="J15" s="256"/>
      <c r="K15" s="256"/>
      <c r="L15" s="256"/>
      <c r="M15" s="256"/>
      <c r="N15" s="256"/>
      <c r="O15" s="256"/>
      <c r="P15" s="256"/>
    </row>
    <row r="16" spans="1:16" s="161" customFormat="1" ht="16.5" customHeight="1" thickBot="1">
      <c r="A16" s="399" t="s">
        <v>407</v>
      </c>
      <c r="B16" s="216"/>
      <c r="C16" s="470">
        <v>5996083478</v>
      </c>
      <c r="D16" s="386"/>
      <c r="E16" s="470">
        <v>12232570502</v>
      </c>
      <c r="F16" s="470">
        <v>18228653980</v>
      </c>
      <c r="G16" s="256"/>
      <c r="H16" s="256"/>
      <c r="I16" s="256"/>
      <c r="J16" s="256"/>
      <c r="K16" s="256"/>
      <c r="L16" s="256"/>
      <c r="M16" s="256"/>
      <c r="N16" s="256"/>
      <c r="O16" s="256"/>
      <c r="P16" s="256"/>
    </row>
    <row r="17" spans="1:16" s="161" customFormat="1" ht="16.5" customHeight="1" thickTop="1">
      <c r="A17" s="602" t="s">
        <v>520</v>
      </c>
      <c r="B17" s="216"/>
      <c r="C17" s="475"/>
      <c r="D17" s="386"/>
      <c r="E17" s="475"/>
      <c r="F17" s="475"/>
      <c r="G17" s="256"/>
      <c r="H17" s="256"/>
      <c r="I17" s="256"/>
      <c r="J17" s="256"/>
      <c r="K17" s="256"/>
      <c r="L17" s="256"/>
      <c r="M17" s="256"/>
      <c r="N17" s="256"/>
      <c r="O17" s="256"/>
      <c r="P17" s="256"/>
    </row>
    <row r="18" spans="1:16" s="161" customFormat="1" ht="16.5" customHeight="1">
      <c r="A18" s="399" t="s">
        <v>505</v>
      </c>
      <c r="B18" s="216"/>
      <c r="C18" s="474">
        <v>652419813</v>
      </c>
      <c r="D18" s="386"/>
      <c r="E18" s="474">
        <v>997412564</v>
      </c>
      <c r="F18" s="474">
        <v>1649832377</v>
      </c>
      <c r="G18" s="256"/>
      <c r="H18" s="256"/>
      <c r="I18" s="256"/>
      <c r="J18" s="256"/>
      <c r="K18" s="256"/>
      <c r="L18" s="256"/>
      <c r="M18" s="256"/>
      <c r="N18" s="256"/>
      <c r="O18" s="256"/>
      <c r="P18" s="256"/>
    </row>
    <row r="19" spans="1:16" s="161" customFormat="1" ht="16.5" customHeight="1">
      <c r="A19" s="399" t="s">
        <v>848</v>
      </c>
      <c r="B19" s="216"/>
      <c r="C19" s="474">
        <v>248649643</v>
      </c>
      <c r="D19" s="386"/>
      <c r="E19" s="474">
        <v>644512088</v>
      </c>
      <c r="F19" s="474">
        <v>893161731</v>
      </c>
      <c r="G19" s="256"/>
      <c r="H19" s="256"/>
      <c r="I19" s="256"/>
      <c r="J19" s="256"/>
      <c r="K19" s="256"/>
      <c r="L19" s="256"/>
      <c r="M19" s="256"/>
      <c r="N19" s="256"/>
      <c r="O19" s="256"/>
      <c r="P19" s="256"/>
    </row>
    <row r="20" spans="1:16" s="161" customFormat="1" ht="16.5" customHeight="1">
      <c r="A20" s="604" t="s">
        <v>857</v>
      </c>
      <c r="B20" s="216"/>
      <c r="C20" s="486">
        <v>248649643</v>
      </c>
      <c r="D20" s="527"/>
      <c r="E20" s="407">
        <v>644512088</v>
      </c>
      <c r="F20" s="486">
        <v>893161731</v>
      </c>
      <c r="G20" s="256"/>
      <c r="H20" s="256"/>
      <c r="I20" s="256"/>
      <c r="J20" s="256"/>
      <c r="K20" s="256"/>
      <c r="L20" s="256"/>
      <c r="M20" s="256"/>
      <c r="N20" s="256"/>
      <c r="O20" s="256"/>
      <c r="P20" s="256"/>
    </row>
    <row r="21" spans="1:16" s="161" customFormat="1" ht="16.5" customHeight="1">
      <c r="A21" s="604" t="s">
        <v>516</v>
      </c>
      <c r="B21" s="216"/>
      <c r="C21" s="486"/>
      <c r="D21" s="527"/>
      <c r="E21" s="407"/>
      <c r="F21" s="486">
        <v>0</v>
      </c>
      <c r="G21" s="256"/>
      <c r="H21" s="256"/>
      <c r="I21" s="256"/>
      <c r="J21" s="256"/>
      <c r="K21" s="256"/>
      <c r="L21" s="256"/>
      <c r="M21" s="256"/>
      <c r="N21" s="256"/>
      <c r="O21" s="256"/>
      <c r="P21" s="256"/>
    </row>
    <row r="22" spans="1:16" s="161" customFormat="1" ht="16.5" customHeight="1">
      <c r="A22" s="399" t="s">
        <v>853</v>
      </c>
      <c r="B22" s="216"/>
      <c r="C22" s="474">
        <v>0</v>
      </c>
      <c r="D22" s="386"/>
      <c r="E22" s="474">
        <v>0</v>
      </c>
      <c r="F22" s="474">
        <v>0</v>
      </c>
      <c r="G22" s="256"/>
      <c r="H22" s="256"/>
      <c r="I22" s="256"/>
      <c r="J22" s="256"/>
      <c r="K22" s="256"/>
      <c r="L22" s="256"/>
      <c r="M22" s="256"/>
      <c r="N22" s="256"/>
      <c r="O22" s="256"/>
      <c r="P22" s="256"/>
    </row>
    <row r="23" spans="1:16" s="161" customFormat="1" ht="16.5" customHeight="1">
      <c r="A23" s="604" t="s">
        <v>701</v>
      </c>
      <c r="B23" s="216"/>
      <c r="C23" s="486"/>
      <c r="D23" s="386"/>
      <c r="E23" s="407"/>
      <c r="F23" s="486">
        <v>0</v>
      </c>
      <c r="G23" s="256"/>
      <c r="H23" s="256"/>
      <c r="I23" s="256"/>
      <c r="J23" s="256"/>
      <c r="K23" s="256"/>
      <c r="L23" s="256"/>
      <c r="M23" s="256"/>
      <c r="N23" s="256"/>
      <c r="O23" s="256"/>
      <c r="P23" s="256"/>
    </row>
    <row r="24" spans="1:16" s="161" customFormat="1" ht="16.5" customHeight="1">
      <c r="A24" s="604" t="s">
        <v>702</v>
      </c>
      <c r="B24" s="216"/>
      <c r="C24" s="486"/>
      <c r="D24" s="386"/>
      <c r="E24" s="410"/>
      <c r="F24" s="486">
        <v>0</v>
      </c>
      <c r="G24" s="256"/>
      <c r="H24" s="256"/>
      <c r="I24" s="256"/>
      <c r="J24" s="256"/>
      <c r="K24" s="256"/>
      <c r="L24" s="256"/>
      <c r="M24" s="256"/>
      <c r="N24" s="256"/>
      <c r="O24" s="256"/>
      <c r="P24" s="256"/>
    </row>
    <row r="25" spans="1:16" s="161" customFormat="1" ht="16.5" customHeight="1" thickBot="1">
      <c r="A25" s="399" t="s">
        <v>407</v>
      </c>
      <c r="B25" s="216"/>
      <c r="C25" s="470">
        <v>901069456</v>
      </c>
      <c r="D25" s="386"/>
      <c r="E25" s="470">
        <v>1641924652</v>
      </c>
      <c r="F25" s="470">
        <v>2542994108</v>
      </c>
      <c r="G25" s="256"/>
      <c r="H25" s="256"/>
      <c r="I25" s="256"/>
      <c r="J25" s="256"/>
      <c r="K25" s="256"/>
      <c r="L25" s="256"/>
      <c r="M25" s="256"/>
      <c r="N25" s="256"/>
      <c r="O25" s="256"/>
      <c r="P25" s="256"/>
    </row>
    <row r="26" spans="1:16" s="161" customFormat="1" ht="16.5" hidden="1" customHeight="1" thickTop="1" thickBot="1">
      <c r="A26" s="605"/>
      <c r="B26" s="216"/>
      <c r="C26" s="475"/>
      <c r="D26" s="386"/>
      <c r="E26" s="475"/>
      <c r="F26" s="470"/>
      <c r="G26" s="256"/>
      <c r="H26" s="256"/>
      <c r="I26" s="256"/>
      <c r="J26" s="256"/>
      <c r="K26" s="256"/>
      <c r="L26" s="256"/>
      <c r="M26" s="256"/>
      <c r="N26" s="256"/>
      <c r="O26" s="256"/>
      <c r="P26" s="256"/>
    </row>
    <row r="27" spans="1:16" s="161" customFormat="1" ht="16.5" customHeight="1" thickTop="1">
      <c r="A27" s="399" t="s">
        <v>858</v>
      </c>
      <c r="B27" s="216"/>
      <c r="C27" s="475"/>
      <c r="D27" s="386"/>
      <c r="E27" s="606"/>
      <c r="F27" s="475"/>
      <c r="G27" s="256"/>
      <c r="H27" s="256"/>
      <c r="I27" s="256"/>
      <c r="J27" s="256"/>
      <c r="K27" s="256"/>
      <c r="L27" s="256"/>
      <c r="M27" s="256"/>
      <c r="N27" s="256"/>
      <c r="O27" s="256"/>
      <c r="P27" s="256"/>
    </row>
    <row r="28" spans="1:16" s="161" customFormat="1" ht="16.5" customHeight="1" thickBot="1">
      <c r="A28" s="399" t="s">
        <v>505</v>
      </c>
      <c r="B28" s="216"/>
      <c r="C28" s="470">
        <v>5343663665</v>
      </c>
      <c r="D28" s="386"/>
      <c r="E28" s="470">
        <v>1480979892</v>
      </c>
      <c r="F28" s="470">
        <v>6824643557</v>
      </c>
      <c r="G28" s="256"/>
      <c r="H28" s="256"/>
      <c r="I28" s="256"/>
      <c r="J28" s="256"/>
      <c r="K28" s="256"/>
      <c r="L28" s="256"/>
      <c r="M28" s="256"/>
      <c r="N28" s="256"/>
      <c r="O28" s="256"/>
      <c r="P28" s="256"/>
    </row>
    <row r="29" spans="1:16" s="161" customFormat="1" ht="6.75" customHeight="1" thickTop="1">
      <c r="A29" s="399"/>
      <c r="B29" s="216"/>
      <c r="C29" s="475"/>
      <c r="D29" s="386"/>
      <c r="E29" s="475"/>
      <c r="F29" s="475"/>
      <c r="G29" s="256"/>
      <c r="H29" s="256"/>
      <c r="I29" s="256"/>
      <c r="J29" s="256"/>
      <c r="K29" s="256"/>
      <c r="L29" s="256"/>
      <c r="M29" s="256"/>
      <c r="N29" s="256"/>
      <c r="O29" s="256"/>
      <c r="P29" s="256"/>
    </row>
    <row r="30" spans="1:16" s="161" customFormat="1" ht="16.5" customHeight="1" thickBot="1">
      <c r="A30" s="399" t="s">
        <v>407</v>
      </c>
      <c r="B30" s="216"/>
      <c r="C30" s="470">
        <v>5095014022</v>
      </c>
      <c r="D30" s="386"/>
      <c r="E30" s="470">
        <v>10590645850</v>
      </c>
      <c r="F30" s="470">
        <v>15685659872</v>
      </c>
      <c r="G30" s="256"/>
      <c r="H30" s="256"/>
      <c r="I30" s="256"/>
      <c r="J30" s="256"/>
      <c r="K30" s="256"/>
      <c r="L30" s="256"/>
      <c r="M30" s="256"/>
      <c r="N30" s="256"/>
      <c r="O30" s="256"/>
      <c r="P30" s="256"/>
    </row>
    <row r="31" spans="1:16" s="161" customFormat="1" ht="14.25" customHeight="1" thickTop="1">
      <c r="A31" s="387"/>
      <c r="B31" s="216"/>
      <c r="C31" s="386"/>
      <c r="D31" s="386"/>
      <c r="E31" s="386"/>
      <c r="F31" s="386"/>
      <c r="G31" s="256"/>
      <c r="H31" s="256"/>
      <c r="I31" s="256"/>
      <c r="J31" s="256"/>
      <c r="K31" s="256"/>
      <c r="L31" s="256"/>
      <c r="M31" s="256"/>
      <c r="N31" s="256"/>
      <c r="O31" s="256"/>
      <c r="P31" s="256"/>
    </row>
    <row r="32" spans="1:16" s="161" customFormat="1" ht="14.25" customHeight="1">
      <c r="A32" s="387"/>
      <c r="B32" s="216"/>
      <c r="C32" s="386"/>
      <c r="D32" s="386"/>
      <c r="E32" s="386"/>
      <c r="F32" s="386"/>
      <c r="G32" s="256"/>
      <c r="H32" s="256"/>
      <c r="I32" s="256"/>
      <c r="J32" s="256"/>
      <c r="K32" s="256"/>
      <c r="L32" s="256"/>
      <c r="M32" s="256"/>
      <c r="N32" s="256"/>
      <c r="O32" s="256"/>
      <c r="P32" s="256"/>
    </row>
    <row r="33" spans="1:16" s="161" customFormat="1" ht="14.25" customHeight="1">
      <c r="A33" s="387"/>
      <c r="B33" s="216"/>
      <c r="C33" s="386"/>
      <c r="D33" s="386"/>
      <c r="E33" s="386"/>
      <c r="F33" s="386"/>
      <c r="G33" s="256"/>
      <c r="H33" s="256"/>
      <c r="I33" s="256"/>
      <c r="J33" s="256"/>
      <c r="K33" s="256"/>
      <c r="L33" s="256"/>
      <c r="M33" s="256"/>
      <c r="N33" s="256"/>
      <c r="O33" s="256"/>
      <c r="P33" s="256"/>
    </row>
    <row r="34" spans="1:16">
      <c r="A34" s="607"/>
      <c r="B34" s="607"/>
      <c r="C34" s="386"/>
      <c r="D34" s="386"/>
      <c r="E34" s="386"/>
      <c r="F34" s="386"/>
    </row>
    <row r="35" spans="1:16">
      <c r="A35" s="607"/>
      <c r="B35" s="607"/>
      <c r="C35" s="386"/>
      <c r="D35" s="386"/>
      <c r="E35" s="386"/>
      <c r="F35" s="386"/>
    </row>
    <row r="36" spans="1:16">
      <c r="A36" s="607"/>
      <c r="B36" s="607"/>
      <c r="C36" s="386"/>
      <c r="D36" s="386"/>
      <c r="E36" s="386"/>
      <c r="F36" s="386"/>
    </row>
    <row r="37" spans="1:16">
      <c r="A37" s="607"/>
      <c r="B37" s="607"/>
      <c r="C37" s="386"/>
      <c r="D37" s="386"/>
      <c r="E37" s="386"/>
      <c r="F37" s="386"/>
    </row>
    <row r="38" spans="1:16">
      <c r="A38" s="607"/>
      <c r="B38" s="607"/>
      <c r="C38" s="386"/>
      <c r="D38" s="386"/>
      <c r="E38" s="386"/>
      <c r="F38" s="386"/>
    </row>
    <row r="39" spans="1:16">
      <c r="A39" s="607"/>
      <c r="B39" s="607"/>
      <c r="C39" s="386"/>
      <c r="D39" s="386"/>
      <c r="E39" s="386"/>
      <c r="F39" s="386"/>
    </row>
    <row r="40" spans="1:16">
      <c r="A40" s="607"/>
      <c r="B40" s="607"/>
      <c r="C40" s="607"/>
      <c r="D40" s="607"/>
      <c r="E40" s="607"/>
      <c r="F40" s="607"/>
    </row>
    <row r="41" spans="1:16">
      <c r="A41" s="607"/>
      <c r="B41" s="607"/>
      <c r="C41" s="607"/>
      <c r="D41" s="607"/>
      <c r="E41" s="607"/>
      <c r="F41" s="607"/>
    </row>
    <row r="42" spans="1:16">
      <c r="A42" s="607"/>
      <c r="B42" s="607"/>
      <c r="C42" s="607"/>
      <c r="D42" s="607"/>
      <c r="E42" s="607"/>
      <c r="F42" s="607"/>
    </row>
    <row r="43" spans="1:16">
      <c r="A43" s="607"/>
      <c r="B43" s="607"/>
      <c r="C43" s="607"/>
      <c r="D43" s="607"/>
      <c r="E43" s="607"/>
      <c r="F43" s="607"/>
    </row>
    <row r="44" spans="1:16">
      <c r="A44" s="607"/>
      <c r="B44" s="607"/>
      <c r="C44" s="607"/>
      <c r="D44" s="607"/>
      <c r="E44" s="607"/>
      <c r="F44" s="607"/>
    </row>
    <row r="45" spans="1:16">
      <c r="A45" s="607"/>
      <c r="B45" s="607"/>
      <c r="C45" s="607"/>
      <c r="D45" s="607"/>
      <c r="E45" s="607"/>
      <c r="F45" s="607"/>
    </row>
    <row r="46" spans="1:16">
      <c r="A46" s="607"/>
      <c r="B46" s="607"/>
      <c r="C46" s="607"/>
      <c r="D46" s="607"/>
      <c r="E46" s="607"/>
      <c r="F46" s="607"/>
    </row>
    <row r="47" spans="1:16">
      <c r="A47" s="607"/>
      <c r="B47" s="607"/>
      <c r="C47" s="607"/>
      <c r="D47" s="607"/>
      <c r="E47" s="607"/>
      <c r="F47" s="607"/>
    </row>
    <row r="48" spans="1:16">
      <c r="A48" s="607"/>
      <c r="B48" s="607"/>
      <c r="C48" s="607"/>
      <c r="D48" s="607"/>
      <c r="E48" s="607"/>
      <c r="F48" s="607"/>
    </row>
    <row r="49" spans="1:6">
      <c r="A49" s="607"/>
      <c r="B49" s="607"/>
      <c r="C49" s="607"/>
      <c r="D49" s="607"/>
      <c r="E49" s="607"/>
      <c r="F49" s="607"/>
    </row>
    <row r="50" spans="1:6">
      <c r="A50" s="607"/>
      <c r="B50" s="607"/>
      <c r="C50" s="607"/>
      <c r="D50" s="607"/>
      <c r="E50" s="607"/>
      <c r="F50" s="607"/>
    </row>
    <row r="51" spans="1:6">
      <c r="A51" s="607"/>
      <c r="B51" s="607"/>
      <c r="C51" s="607"/>
      <c r="D51" s="607"/>
      <c r="E51" s="607"/>
      <c r="F51" s="607"/>
    </row>
    <row r="52" spans="1:6">
      <c r="A52" s="607"/>
      <c r="B52" s="607"/>
      <c r="C52" s="607"/>
      <c r="D52" s="607"/>
      <c r="E52" s="607"/>
      <c r="F52" s="607"/>
    </row>
    <row r="53" spans="1:6">
      <c r="A53" s="607"/>
      <c r="B53" s="607"/>
      <c r="C53" s="607"/>
      <c r="D53" s="607"/>
      <c r="E53" s="607"/>
      <c r="F53" s="607"/>
    </row>
    <row r="54" spans="1:6">
      <c r="A54" s="607"/>
      <c r="B54" s="607"/>
      <c r="C54" s="607"/>
      <c r="D54" s="607"/>
      <c r="E54" s="607"/>
      <c r="F54" s="607"/>
    </row>
    <row r="55" spans="1:6">
      <c r="A55" s="607"/>
      <c r="B55" s="607"/>
      <c r="C55" s="607"/>
      <c r="D55" s="607"/>
      <c r="E55" s="607"/>
      <c r="F55" s="607"/>
    </row>
    <row r="56" spans="1:6">
      <c r="A56" s="607"/>
      <c r="B56" s="607"/>
      <c r="C56" s="607"/>
      <c r="D56" s="607"/>
      <c r="E56" s="607"/>
      <c r="F56" s="607"/>
    </row>
    <row r="57" spans="1:6">
      <c r="A57" s="607"/>
      <c r="B57" s="607"/>
      <c r="C57" s="607"/>
      <c r="D57" s="607"/>
      <c r="E57" s="607"/>
      <c r="F57" s="607"/>
    </row>
    <row r="58" spans="1:6">
      <c r="A58" s="607"/>
      <c r="B58" s="607"/>
      <c r="C58" s="607"/>
      <c r="D58" s="607"/>
      <c r="E58" s="607"/>
      <c r="F58" s="607"/>
    </row>
    <row r="59" spans="1:6">
      <c r="A59" s="607"/>
      <c r="B59" s="607"/>
      <c r="C59" s="607"/>
      <c r="D59" s="607"/>
      <c r="E59" s="607"/>
      <c r="F59" s="607"/>
    </row>
    <row r="60" spans="1:6">
      <c r="A60" s="607"/>
      <c r="B60" s="607"/>
      <c r="C60" s="607"/>
      <c r="D60" s="607"/>
      <c r="E60" s="607"/>
      <c r="F60" s="607"/>
    </row>
    <row r="61" spans="1:6">
      <c r="A61" s="607"/>
      <c r="B61" s="607"/>
      <c r="C61" s="607"/>
      <c r="D61" s="607"/>
      <c r="E61" s="607"/>
      <c r="F61" s="607"/>
    </row>
    <row r="62" spans="1:6">
      <c r="A62" s="607"/>
      <c r="B62" s="607"/>
      <c r="C62" s="607"/>
      <c r="D62" s="607"/>
      <c r="E62" s="607"/>
      <c r="F62" s="607"/>
    </row>
    <row r="63" spans="1:6">
      <c r="A63" s="607"/>
      <c r="B63" s="607"/>
      <c r="C63" s="607"/>
      <c r="D63" s="607"/>
      <c r="E63" s="607"/>
      <c r="F63" s="607"/>
    </row>
    <row r="64" spans="1:6">
      <c r="A64" s="607"/>
      <c r="B64" s="607"/>
      <c r="C64" s="607"/>
      <c r="D64" s="607"/>
      <c r="E64" s="607"/>
      <c r="F64" s="607"/>
    </row>
    <row r="65" spans="1:6">
      <c r="A65" s="607"/>
      <c r="B65" s="607"/>
      <c r="C65" s="607"/>
      <c r="D65" s="607"/>
      <c r="E65" s="607"/>
      <c r="F65" s="607"/>
    </row>
  </sheetData>
  <phoneticPr fontId="11" type="noConversion"/>
  <pageMargins left="0.72" right="0.26" top="0.51" bottom="0.56999999999999995" header="0.25" footer="0.21"/>
  <pageSetup paperSize="9" firstPageNumber="6" orientation="portrait" useFirstPageNumber="1" r:id="rId1"/>
  <headerFooter alignWithMargins="0">
    <oddFooter>&amp;R&amp;P</odd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zmZglUq7/KhrCT/XpHfmIHYtcgk=</DigestValue>
    </Reference>
    <Reference URI="#idOfficeObject" Type="http://www.w3.org/2000/09/xmldsig#Object">
      <DigestMethod Algorithm="http://www.w3.org/2000/09/xmldsig#sha1"/>
      <DigestValue>4SOqEzDdzGGZpIxH8Alo49YugLw=</DigestValue>
    </Reference>
  </SignedInfo>
  <SignatureValue>
    s7th8EZ4o3Tpl4+7dTfPnbRSN3OnEHlCGRD0ggWaiXutLllEb7x/kBNhv8/q/zdT8lKuSCFt
    6azTiVXUv8l0SFPo34D+VoewQfjkdtj8JRF+cCO9kjQ2e8IHZnBBmg+ElSTuMnw9iDLBgc10
    dm5G6u5VqB44p1kPdlFVuBWJoEU=
  </SignatureValue>
  <KeyInfo>
    <KeyValue>
      <RSAKeyValue>
        <Modulus>
            1MmhZVXYszOW2XqVFITvSXPq6fRkS8KHvksaTZ9zju3UfGnBtaooITIqvPkWk9rPJcvWAdD9
            cpV40EeHkS7zzDDd/Y8susqw7W9yfs4NBTrRLYApWGq3qkccaqXwpfxqazOCAfptYl4l6Uof
            qXqTiqyaAHy1FA9daJ46xSKbHDk=
          </Modulus>
        <Exponent>AQAB</Exponent>
      </RSAKeyValue>
    </KeyValue>
    <X509Data>
      <X509Certificate>
          MIIGTzCCBDegAwIBAgIQVAGEBLEoucPWkaXhVeKJRzANBgkqhkiG9w0BAQUFADBpMQswCQYD
          VQQGEwJWTjETMBEGA1UEChMKVk5QVCBHcm91cDEeMBwGA1UECxMVVk5QVC1DQSBUcnVzdCBO
          ZXR3b3JrMSUwIwYDVQQDExxWTlBUIENlcnRpZmljYXRpb24gQXV0aG9yaXR5MB4XDTEzMDYy
          NzA2NDQwMFoXDTE0MDYyNzA2NDQwMFowggEGMQswCQYDVQQGEwJWTjEbMBkGA1UECAwSVFAu
          IEjhu5MgQ2jDrSBNaW5oMRYwFAYDVQQHDA1Cw6xuaCBUaOG6oW5oMTQwMgYDVQQKDCtDw5RO
          RyBUWSBD4buUIFBI4bqmTiBIxq9ORyDEkOG6oE8gQ09OVEFJTkVSMSUwIwYDVQQLDBxQaMOy
          bmcgUXVhbiBo4buHIGPhu5UgxJHDtG5nMSgwJgYDVQQMDB9Dw6FuIELhu5kgQ8O0bmcgQuG7
          kSBUaMO0bmcgVGluMRswGQYDVQQDDBJUUuG6pk4gVEhBTkggWFXDgk4xHjAcBgoJkiaJk/Is
          ZAEBDA5DTU5EOjM0MDkyMzA0OTCBnzANBgkqhkiG9w0BAQEFAAOBjQAwgYkCgYEA1MmhZVXY
          szOW2XqVFITvSXPq6fRkS8KHvksaTZ9zju3UfGnBtaooITIqvPkWk9rPJcvWAdD9cpV40EeH
          kS7zzDDd/Y8susqw7W9yfs4NBTrRLYApWGq3qkccaqXwpfxqazOCAfptYl4l6UofqXqTiqya
          AHy1FA9daJ46xSKbHDkCAwEAAaOCAdYwggHSMHAGCCsGAQUFBwEBBGQwYjAyBggrBgEFBQcw
          AoYmaHR0cDovL3B1Yi52bnB0LWNhLnZuL2NlcnRzL3ZucHRjYS5jZXIwLAYIKwYBBQUHMAGG
          IGh0dHA6Ly9vY3NwLnZucHQtY2Eudm4vcmVzcG9uZGVyMB0GA1UdDgQWBBTpx71JLc22XflA
          eVWmkCCEw7VlJzAMBgNVHRMBAf8EAjAAMB8GA1UdIwQYMBaAFAZpwNXVAooVjUZ96XziaApV
          rGqvMGwGA1UdIARlMGMwYQYOKwYBBAGB7QMBAQMBAwIwTzAmBggrBgEFBQcCAjAaHhgAUwBJ
          AEQALQBQADEALgAwAC0AMQAyAG0wJQYIKwYBBQUHAgEWGWh0dHA6Ly9wdWIudm5wdC1jYS52
          bi9ycGEwMQYDVR0fBCowKDAmoCSgIoYgaHR0cDovL2NybC52bnB0LWNhLnZuL3ZucHRjYS5j
          cmwwDgYDVR0PAQH/BAQDAgTwMDQGA1UdJQQtMCsGCCsGAQUFBwMCBggrBgEFBQcDBAYKKwYB
          BAGCNwoDDAYJKoZIhvcvAQEFMCkGA1UdEQQiMCCBHmludmVzdG1lbnRAaHVuZ2Rhb2NvbnRh
          aW5lci52bjANBgkqhkiG9w0BAQUFAAOCAgEAcHpAZUEUnnDXmdz8aWluvw+oJ5hWkQOzTO5U
          u6GAm+wjVd/2nADE0ZHIu6khGXqr4tKO9F0NFu27GZdUdz5voubxlSgcp1t0QjAG2kB7wk89
          1JhRakceEvCP0Hay60WcI2Mtym31IeNUrUUPPQCBF/UfofLAm3vGNDncLhwjGQNl+8CVujqQ
          ltLbg9Ir9xVLspur09gPIJ6545J5vKdghuNE7q36wTP9F2u7kS8W9lo73W1EFH2eoIk0q+9Y
          hzZFAVCR7YxQs921MlqH4k8NxSwFcRCiGH3sIKZ46bU48JV98HPjhLt+jNrpEp+lSPibRm3x
          Nbd2a5NWo6dxkPTARCJjTWct/BiVr8lmMdyZosu8ljj6LKrax08asPRsMUKJWD8gNIarY23E
          0/aRWxuxVFfLKN10lvv9RtwXj/LPsZyFXxQnA6d+y87Tf1QH1LbPYmV8aoCuJ/31qR886GBS
          xs5Ru8Tc4cX0g1kyBgQRNuIJOD0vzqlg5LWH/mPErHSYb7renPSgmIw9uLEJXLrg2ugJYXA5
          UY608Q1Y26o24sHJIxs/deGEjhYIl7RHsyu+Cq5XbMchUgK4JWOjlpVRbo+oJqEd0SQGNVl5
          m+AGI3KTj5hwFq1V9toahVThj2F+R8C8+N5A2PluxZYhYW20fniA9zMfp13Sogq3nViq
8ng=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21"/>
            <mdssi:RelationshipReference SourceId="rId7"/>
            <mdssi:RelationshipReference SourceId="rId12"/>
            <mdssi:RelationshipReference SourceId="rId17"/>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19"/>
            <mdssi:RelationshipReference SourceId="rId4"/>
            <mdssi:RelationshipReference SourceId="rId9"/>
            <mdssi:RelationshipReference SourceId="rId14"/>
          </Transform>
          <Transform Algorithm="http://www.w3.org/TR/2001/REC-xml-c14n-20010315"/>
        </Transforms>
        <DigestMethod Algorithm="http://www.w3.org/2000/09/xmldsig#sha1"/>
        <DigestValue>1vWf78F11FAjpfsU/sD32QAW3/k=</DigestValue>
      </Reference>
      <Reference URI="/xl/calcChain.xml?ContentType=application/vnd.openxmlformats-officedocument.spreadsheetml.calcChain+xml">
        <DigestMethod Algorithm="http://www.w3.org/2000/09/xmldsig#sha1"/>
        <DigestValue>sxVofAlKYllXMzQNkQo+Ye/d4hE=</DigestValue>
      </Reference>
      <Reference URI="/xl/comments1.xml?ContentType=application/vnd.openxmlformats-officedocument.spreadsheetml.comments+xml">
        <DigestMethod Algorithm="http://www.w3.org/2000/09/xmldsig#sha1"/>
        <DigestValue>c0XHV/z5PfsVIze5lBng4LrMxNk=</DigestValue>
      </Reference>
      <Reference URI="/xl/comments2.xml?ContentType=application/vnd.openxmlformats-officedocument.spreadsheetml.comments+xml">
        <DigestMethod Algorithm="http://www.w3.org/2000/09/xmldsig#sha1"/>
        <DigestValue>3A8xvHGr41pIKnMkFSAVqBb4Uyo=</DigestValue>
      </Reference>
      <Reference URI="/xl/comments3.xml?ContentType=application/vnd.openxmlformats-officedocument.spreadsheetml.comments+xml">
        <DigestMethod Algorithm="http://www.w3.org/2000/09/xmldsig#sha1"/>
        <DigestValue>n45+6rxe6J/CrGgCGPp6+jTpumY=</DigestValue>
      </Reference>
      <Reference URI="/xl/comments4.xml?ContentType=application/vnd.openxmlformats-officedocument.spreadsheetml.comments+xml">
        <DigestMethod Algorithm="http://www.w3.org/2000/09/xmldsig#sha1"/>
        <DigestValue>UJkli+pBL+k3HFLGcbFPhL65ab8=</DigestValue>
      </Reference>
      <Reference URI="/xl/drawings/drawing1.xml?ContentType=application/vnd.openxmlformats-officedocument.drawing+xml">
        <DigestMethod Algorithm="http://www.w3.org/2000/09/xmldsig#sha1"/>
        <DigestValue>eGVFiR4REfCeNFVjQp/aliz/CVY=</DigestValue>
      </Reference>
      <Reference URI="/xl/drawings/drawing2.xml?ContentType=application/vnd.openxmlformats-officedocument.drawing+xml">
        <DigestMethod Algorithm="http://www.w3.org/2000/09/xmldsig#sha1"/>
        <DigestValue>wG5q9dkSjF8SiqtWHCS+ASskiks=</DigestValue>
      </Reference>
      <Reference URI="/xl/drawings/drawing3.xml?ContentType=application/vnd.openxmlformats-officedocument.drawing+xml">
        <DigestMethod Algorithm="http://www.w3.org/2000/09/xmldsig#sha1"/>
        <DigestValue>ZgC8dt437NjfFSfHtlrE9unM/8I=</DigestValue>
      </Reference>
      <Reference URI="/xl/drawings/drawing4.xml?ContentType=application/vnd.openxmlformats-officedocument.drawing+xml">
        <DigestMethod Algorithm="http://www.w3.org/2000/09/xmldsig#sha1"/>
        <DigestValue>Tw6mtaUT7q+NOmfTK6DGbBPR2iU=</DigestValue>
      </Reference>
      <Reference URI="/xl/drawings/drawing5.xml?ContentType=application/vnd.openxmlformats-officedocument.drawing+xml">
        <DigestMethod Algorithm="http://www.w3.org/2000/09/xmldsig#sha1"/>
        <DigestValue>0xPK3p+5FrwkjvJaSJ8LMh4Lntc=</DigestValue>
      </Reference>
      <Reference URI="/xl/drawings/vmlDrawing1.vml?ContentType=application/vnd.openxmlformats-officedocument.vmlDrawing">
        <DigestMethod Algorithm="http://www.w3.org/2000/09/xmldsig#sha1"/>
        <DigestValue>5PCU47nLqeCqnk8tDPSELS3Rz2M=</DigestValue>
      </Reference>
      <Reference URI="/xl/drawings/vmlDrawing2.vml?ContentType=application/vnd.openxmlformats-officedocument.vmlDrawing">
        <DigestMethod Algorithm="http://www.w3.org/2000/09/xmldsig#sha1"/>
        <DigestValue>RSZCNe0ZbTUpeh18zf0fx4/cOcU=</DigestValue>
      </Reference>
      <Reference URI="/xl/drawings/vmlDrawing3.vml?ContentType=application/vnd.openxmlformats-officedocument.vmlDrawing">
        <DigestMethod Algorithm="http://www.w3.org/2000/09/xmldsig#sha1"/>
        <DigestValue>9ccf0VHxnRiG5F9TE9yaGxoz9jM=</DigestValue>
      </Reference>
      <Reference URI="/xl/drawings/vmlDrawing4.vml?ContentType=application/vnd.openxmlformats-officedocument.vmlDrawing">
        <DigestMethod Algorithm="http://www.w3.org/2000/09/xmldsig#sha1"/>
        <DigestValue>CaJhk9Jp1oWxGkW+tvJkXpbY+W0=</DigestValue>
      </Reference>
      <Reference URI="/xl/externalLinks/externalLink1.xml?ContentType=application/vnd.openxmlformats-officedocument.spreadsheetml.externalLink+xml">
        <DigestMethod Algorithm="http://www.w3.org/2000/09/xmldsig#sha1"/>
        <DigestValue>Cc4UGneVanKwNANd4JOnQmHMgQk=</DigestValue>
      </Reference>
      <Reference URI="/xl/externalLinks/externalLink2.xml?ContentType=application/vnd.openxmlformats-officedocument.spreadsheetml.externalLink+xml">
        <DigestMethod Algorithm="http://www.w3.org/2000/09/xmldsig#sha1"/>
        <DigestValue>VrDqs+anRywVgadwETrrg12mj9k=</DigestValue>
      </Reference>
      <Reference URI="/xl/printerSettings/printerSettings1.bin?ContentType=application/vnd.openxmlformats-officedocument.spreadsheetml.printerSettings">
        <DigestMethod Algorithm="http://www.w3.org/2000/09/xmldsig#sha1"/>
        <DigestValue>vzL/mH8PO3eseWezgBtzaJuf7FE=</DigestValue>
      </Reference>
      <Reference URI="/xl/printerSettings/printerSettings10.bin?ContentType=application/vnd.openxmlformats-officedocument.spreadsheetml.printerSettings">
        <DigestMethod Algorithm="http://www.w3.org/2000/09/xmldsig#sha1"/>
        <DigestValue>2ZWzB7RDxwwWBbUNNucYe/+Joyc=</DigestValue>
      </Reference>
      <Reference URI="/xl/printerSettings/printerSettings11.bin?ContentType=application/vnd.openxmlformats-officedocument.spreadsheetml.printerSettings">
        <DigestMethod Algorithm="http://www.w3.org/2000/09/xmldsig#sha1"/>
        <DigestValue>D7v9lX/VxLEZN5UKEZ62L2U1ASQ=</DigestValue>
      </Reference>
      <Reference URI="/xl/printerSettings/printerSettings12.bin?ContentType=application/vnd.openxmlformats-officedocument.spreadsheetml.printerSettings">
        <DigestMethod Algorithm="http://www.w3.org/2000/09/xmldsig#sha1"/>
        <DigestValue>boKxQdykDdfGCIUvatcveRBUUR4=</DigestValue>
      </Reference>
      <Reference URI="/xl/printerSettings/printerSettings13.bin?ContentType=application/vnd.openxmlformats-officedocument.spreadsheetml.printerSettings">
        <DigestMethod Algorithm="http://www.w3.org/2000/09/xmldsig#sha1"/>
        <DigestValue>W5EexZooxReNTrdUFrjfWgRqSM0=</DigestValue>
      </Reference>
      <Reference URI="/xl/printerSettings/printerSettings14.bin?ContentType=application/vnd.openxmlformats-officedocument.spreadsheetml.printerSettings">
        <DigestMethod Algorithm="http://www.w3.org/2000/09/xmldsig#sha1"/>
        <DigestValue>+2tpo9QQ2kpB/0MiJ6y2YKTgRx8=</DigestValue>
      </Reference>
      <Reference URI="/xl/printerSettings/printerSettings2.bin?ContentType=application/vnd.openxmlformats-officedocument.spreadsheetml.printerSettings">
        <DigestMethod Algorithm="http://www.w3.org/2000/09/xmldsig#sha1"/>
        <DigestValue>N5xefAVrLz1e1rXC1yP0kr/rVYw=</DigestValue>
      </Reference>
      <Reference URI="/xl/printerSettings/printerSettings3.bin?ContentType=application/vnd.openxmlformats-officedocument.spreadsheetml.printerSettings">
        <DigestMethod Algorithm="http://www.w3.org/2000/09/xmldsig#sha1"/>
        <DigestValue>+wbN497CfkWAYLQDJYxsF/yx+Yo=</DigestValue>
      </Reference>
      <Reference URI="/xl/printerSettings/printerSettings4.bin?ContentType=application/vnd.openxmlformats-officedocument.spreadsheetml.printerSettings">
        <DigestMethod Algorithm="http://www.w3.org/2000/09/xmldsig#sha1"/>
        <DigestValue>+wbN497CfkWAYLQDJYxsF/yx+Yo=</DigestValue>
      </Reference>
      <Reference URI="/xl/printerSettings/printerSettings5.bin?ContentType=application/vnd.openxmlformats-officedocument.spreadsheetml.printerSettings">
        <DigestMethod Algorithm="http://www.w3.org/2000/09/xmldsig#sha1"/>
        <DigestValue>5/egvNmavsfuc1XN6Jujco3P8U4=</DigestValue>
      </Reference>
      <Reference URI="/xl/printerSettings/printerSettings6.bin?ContentType=application/vnd.openxmlformats-officedocument.spreadsheetml.printerSettings">
        <DigestMethod Algorithm="http://www.w3.org/2000/09/xmldsig#sha1"/>
        <DigestValue>Tg4mcMEQ61qfjxkBmGmRULsS3OU=</DigestValue>
      </Reference>
      <Reference URI="/xl/printerSettings/printerSettings7.bin?ContentType=application/vnd.openxmlformats-officedocument.spreadsheetml.printerSettings">
        <DigestMethod Algorithm="http://www.w3.org/2000/09/xmldsig#sha1"/>
        <DigestValue>eczD6MHeC87/B0efAn5wlNOPypk=</DigestValue>
      </Reference>
      <Reference URI="/xl/printerSettings/printerSettings8.bin?ContentType=application/vnd.openxmlformats-officedocument.spreadsheetml.printerSettings">
        <DigestMethod Algorithm="http://www.w3.org/2000/09/xmldsig#sha1"/>
        <DigestValue>YzaobxeszKCDT7g1eTso82jK3I0=</DigestValue>
      </Reference>
      <Reference URI="/xl/printerSettings/printerSettings9.bin?ContentType=application/vnd.openxmlformats-officedocument.spreadsheetml.printerSettings">
        <DigestMethod Algorithm="http://www.w3.org/2000/09/xmldsig#sha1"/>
        <DigestValue>+uP44d/1B4I3dfQNq7sfUtHkivs=</DigestValue>
      </Reference>
      <Reference URI="/xl/sharedStrings.xml?ContentType=application/vnd.openxmlformats-officedocument.spreadsheetml.sharedStrings+xml">
        <DigestMethod Algorithm="http://www.w3.org/2000/09/xmldsig#sha1"/>
        <DigestValue>gecE6tJhFmYZk5XJcQ5V8NMgnvI=</DigestValue>
      </Reference>
      <Reference URI="/xl/styles.xml?ContentType=application/vnd.openxmlformats-officedocument.spreadsheetml.styles+xml">
        <DigestMethod Algorithm="http://www.w3.org/2000/09/xmldsig#sha1"/>
        <DigestValue>s/V2wn44xeqxTsXXmCZxiTnO1eg=</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+9lJdYOmx1PKGbyIbBEvzKaoo0E=</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ZULArVQgeWa9e7+7NUGqXq6Cpb4=</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yiG2GJUf8qLysD9yHocCXgyUxkY=</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zQmFRjszBlXyWLAQ1SpKx6v/+lQ=</DigestValue>
      </Reference>
      <Reference URI="/xl/worksheets/_rels/sheet3.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GDe7WJqNaG9B3R/Eqm1th3LzeyY=</DigestValue>
      </Reference>
      <Reference URI="/xl/worksheets/_rels/sheet4.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YFcF+y73uedDArL4sJeYLlK8beA=</DigestValue>
      </Reference>
      <Reference URI="/xl/worksheets/_rels/sheet5.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OuyToSB86SG69Ep//HrBLdHw8R4=</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5Vbv0btHV2NXVVLtWtRzYgjOaBU=</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EdnsHTF5hHgOAFksPEYH9iFoChs=</DigestValue>
      </Reference>
      <Reference URI="/xl/worksheets/sheet10.xml?ContentType=application/vnd.openxmlformats-officedocument.spreadsheetml.worksheet+xml">
        <DigestMethod Algorithm="http://www.w3.org/2000/09/xmldsig#sha1"/>
        <DigestValue>g1YjXcLQ78e3QZ1aLhSuzap3rtA=</DigestValue>
      </Reference>
      <Reference URI="/xl/worksheets/sheet11.xml?ContentType=application/vnd.openxmlformats-officedocument.spreadsheetml.worksheet+xml">
        <DigestMethod Algorithm="http://www.w3.org/2000/09/xmldsig#sha1"/>
        <DigestValue>uRNboc4rE5hp+XMQVkGW7MUISrs=</DigestValue>
      </Reference>
      <Reference URI="/xl/worksheets/sheet12.xml?ContentType=application/vnd.openxmlformats-officedocument.spreadsheetml.worksheet+xml">
        <DigestMethod Algorithm="http://www.w3.org/2000/09/xmldsig#sha1"/>
        <DigestValue>AyVeur+rWmo/0Uyc0ujJMkON5Ew=</DigestValue>
      </Reference>
      <Reference URI="/xl/worksheets/sheet13.xml?ContentType=application/vnd.openxmlformats-officedocument.spreadsheetml.worksheet+xml">
        <DigestMethod Algorithm="http://www.w3.org/2000/09/xmldsig#sha1"/>
        <DigestValue>Pgj/CKhfZpVDz8Mi+ZNeNeG6v7w=</DigestValue>
      </Reference>
      <Reference URI="/xl/worksheets/sheet14.xml?ContentType=application/vnd.openxmlformats-officedocument.spreadsheetml.worksheet+xml">
        <DigestMethod Algorithm="http://www.w3.org/2000/09/xmldsig#sha1"/>
        <DigestValue>K6m31btuRcBhJ7SdNEWz47+5UTs=</DigestValue>
      </Reference>
      <Reference URI="/xl/worksheets/sheet15.xml?ContentType=application/vnd.openxmlformats-officedocument.spreadsheetml.worksheet+xml">
        <DigestMethod Algorithm="http://www.w3.org/2000/09/xmldsig#sha1"/>
        <DigestValue>lODSuX2U/pVChnx9sHdmd2KNBQI=</DigestValue>
      </Reference>
      <Reference URI="/xl/worksheets/sheet2.xml?ContentType=application/vnd.openxmlformats-officedocument.spreadsheetml.worksheet+xml">
        <DigestMethod Algorithm="http://www.w3.org/2000/09/xmldsig#sha1"/>
        <DigestValue>oKrQpBsO3PTbNFldSNsNEEFHz2g=</DigestValue>
      </Reference>
      <Reference URI="/xl/worksheets/sheet3.xml?ContentType=application/vnd.openxmlformats-officedocument.spreadsheetml.worksheet+xml">
        <DigestMethod Algorithm="http://www.w3.org/2000/09/xmldsig#sha1"/>
        <DigestValue>9rrzAf3ap7euwlwXzVMSx82KzDw=</DigestValue>
      </Reference>
      <Reference URI="/xl/worksheets/sheet4.xml?ContentType=application/vnd.openxmlformats-officedocument.spreadsheetml.worksheet+xml">
        <DigestMethod Algorithm="http://www.w3.org/2000/09/xmldsig#sha1"/>
        <DigestValue>xpBWkXlW0s1CrnynDLlhnBBjPT8=</DigestValue>
      </Reference>
      <Reference URI="/xl/worksheets/sheet5.xml?ContentType=application/vnd.openxmlformats-officedocument.spreadsheetml.worksheet+xml">
        <DigestMethod Algorithm="http://www.w3.org/2000/09/xmldsig#sha1"/>
        <DigestValue>apgEtWblg94nn55Z4CTnX9VkjdQ=</DigestValue>
      </Reference>
      <Reference URI="/xl/worksheets/sheet6.xml?ContentType=application/vnd.openxmlformats-officedocument.spreadsheetml.worksheet+xml">
        <DigestMethod Algorithm="http://www.w3.org/2000/09/xmldsig#sha1"/>
        <DigestValue>Ya3H5uXb+AdGDri7wCbyU6Q2rQs=</DigestValue>
      </Reference>
      <Reference URI="/xl/worksheets/sheet7.xml?ContentType=application/vnd.openxmlformats-officedocument.spreadsheetml.worksheet+xml">
        <DigestMethod Algorithm="http://www.w3.org/2000/09/xmldsig#sha1"/>
        <DigestValue>7m/To4BXSvz045FkD47HClJXrEo=</DigestValue>
      </Reference>
      <Reference URI="/xl/worksheets/sheet8.xml?ContentType=application/vnd.openxmlformats-officedocument.spreadsheetml.worksheet+xml">
        <DigestMethod Algorithm="http://www.w3.org/2000/09/xmldsig#sha1"/>
        <DigestValue>XESMBcBbrhRr++vmyJyMucdMaoM=</DigestValue>
      </Reference>
      <Reference URI="/xl/worksheets/sheet9.xml?ContentType=application/vnd.openxmlformats-officedocument.spreadsheetml.worksheet+xml">
        <DigestMethod Algorithm="http://www.w3.org/2000/09/xmldsig#sha1"/>
        <DigestValue>oaJ5s6OCV7SIT/FZD60lQVwd3VM=</DigestValue>
      </Reference>
    </Manifest>
    <SignatureProperties>
      <SignatureProperty Id="idSignatureTime" Target="#idPackageSignature">
        <mdssi:SignatureTime>
          <mdssi:Format>YYYY-MM-DDThh:mm:ssTZD</mdssi:Format>
          <mdssi:Value>2013-10-21T16:41:05Z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6.2</WindowsVersion>
          <OfficeVersion>12.0</OfficeVersion>
          <ApplicationVersion>12.0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TT</vt:lpstr>
      <vt:lpstr>CDSPSQ1-2010</vt:lpstr>
      <vt:lpstr>BCDKT-thuy-IN</vt:lpstr>
      <vt:lpstr>BCDKT-thuy-INQI-2010</vt:lpstr>
      <vt:lpstr>BCDKT-thuy-2013</vt:lpstr>
      <vt:lpstr>LCTT-2013</vt:lpstr>
      <vt:lpstr>TMinh2013(1-4)</vt:lpstr>
      <vt:lpstr>TMinh2013 (5)</vt:lpstr>
      <vt:lpstr>TMinh2013 (6)</vt:lpstr>
      <vt:lpstr>TMinh2013 (7-9)</vt:lpstr>
      <vt:lpstr>TMinh2013(10)</vt:lpstr>
      <vt:lpstr>TMinh2013 (11-12)</vt:lpstr>
      <vt:lpstr>KQKD-2013IN</vt:lpstr>
      <vt:lpstr>Sheet2</vt:lpstr>
      <vt:lpstr>'CDSPSQ1-2010'!Print_Titles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dc:creator>
  <cp:lastModifiedBy>User</cp:lastModifiedBy>
  <cp:lastPrinted>2013-10-21T06:30:58Z</cp:lastPrinted>
  <dcterms:created xsi:type="dcterms:W3CDTF">2006-02-27T01:21:18Z</dcterms:created>
  <dcterms:modified xsi:type="dcterms:W3CDTF">2013-10-21T16:40:59Z</dcterms:modified>
</cp:coreProperties>
</file>